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ozek\Desktop\D\Ondra\Rozpočty\Rakšice\"/>
    </mc:Choice>
  </mc:AlternateContent>
  <bookViews>
    <workbookView xWindow="0" yWindow="0" windowWidth="0" windowHeight="0"/>
  </bookViews>
  <sheets>
    <sheet name="Rekapitulace stavby" sheetId="1" r:id="rId1"/>
    <sheet name="01.1 - Oprava SK 3" sheetId="2" r:id="rId2"/>
    <sheet name="01.2 - Demontáž SK 5" sheetId="3" r:id="rId3"/>
    <sheet name="01.3 - Demontáž SK 7" sheetId="4" r:id="rId4"/>
    <sheet name="01.4 - Úprava GPK výh. č...." sheetId="5" r:id="rId5"/>
    <sheet name="03.1 - Manipulace, přepra..." sheetId="6" r:id="rId6"/>
    <sheet name="03.2 - VON" sheetId="7" r:id="rId7"/>
    <sheet name="02.1 - SSZT" sheetId="8" r:id="rId8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'01.1 - Oprava SK 3'!$C$121:$K$404</definedName>
    <definedName name="_xlnm.Print_Area" localSheetId="1">'01.1 - Oprava SK 3'!$C$4:$J$41,'01.1 - Oprava SK 3'!$C$50:$J$76,'01.1 - Oprava SK 3'!$C$82:$J$101,'01.1 - Oprava SK 3'!$C$107:$K$404</definedName>
    <definedName name="_xlnm.Print_Titles" localSheetId="1">'01.1 - Oprava SK 3'!$121:$121</definedName>
    <definedName name="_xlnm._FilterDatabase" localSheetId="2" hidden="1">'01.2 - Demontáž SK 5'!$C$122:$K$151</definedName>
    <definedName name="_xlnm.Print_Area" localSheetId="2">'01.2 - Demontáž SK 5'!$C$4:$J$41,'01.2 - Demontáž SK 5'!$C$50:$J$76,'01.2 - Demontáž SK 5'!$C$82:$J$102,'01.2 - Demontáž SK 5'!$C$108:$K$151</definedName>
    <definedName name="_xlnm.Print_Titles" localSheetId="2">'01.2 - Demontáž SK 5'!$122:$122</definedName>
    <definedName name="_xlnm._FilterDatabase" localSheetId="3" hidden="1">'01.3 - Demontáž SK 7'!$C$121:$K$136</definedName>
    <definedName name="_xlnm.Print_Area" localSheetId="3">'01.3 - Demontáž SK 7'!$C$4:$J$41,'01.3 - Demontáž SK 7'!$C$50:$J$76,'01.3 - Demontáž SK 7'!$C$82:$J$101,'01.3 - Demontáž SK 7'!$C$107:$K$136</definedName>
    <definedName name="_xlnm.Print_Titles" localSheetId="3">'01.3 - Demontáž SK 7'!$121:$121</definedName>
    <definedName name="_xlnm._FilterDatabase" localSheetId="4" hidden="1">'01.4 - Úprava GPK výh. č....'!$C$121:$K$151</definedName>
    <definedName name="_xlnm.Print_Area" localSheetId="4">'01.4 - Úprava GPK výh. č....'!$C$4:$J$41,'01.4 - Úprava GPK výh. č....'!$C$50:$J$76,'01.4 - Úprava GPK výh. č....'!$C$82:$J$101,'01.4 - Úprava GPK výh. č....'!$C$107:$K$151</definedName>
    <definedName name="_xlnm.Print_Titles" localSheetId="4">'01.4 - Úprava GPK výh. č....'!$121:$121</definedName>
    <definedName name="_xlnm._FilterDatabase" localSheetId="5" hidden="1">'03.1 - Manipulace, přepra...'!$C$122:$K$180</definedName>
    <definedName name="_xlnm.Print_Area" localSheetId="5">'03.1 - Manipulace, přepra...'!$C$4:$J$41,'03.1 - Manipulace, přepra...'!$C$50:$J$76,'03.1 - Manipulace, přepra...'!$C$82:$J$102,'03.1 - Manipulace, přepra...'!$C$108:$K$180</definedName>
    <definedName name="_xlnm.Print_Titles" localSheetId="5">'03.1 - Manipulace, přepra...'!$122:$122</definedName>
    <definedName name="_xlnm._FilterDatabase" localSheetId="6" hidden="1">'03.2 - VON'!$C$120:$K$138</definedName>
    <definedName name="_xlnm.Print_Area" localSheetId="6">'03.2 - VON'!$C$4:$J$41,'03.2 - VON'!$C$50:$J$76,'03.2 - VON'!$C$82:$J$100,'03.2 - VON'!$C$106:$K$138</definedName>
    <definedName name="_xlnm.Print_Titles" localSheetId="6">'03.2 - VON'!$120:$120</definedName>
    <definedName name="_xlnm._FilterDatabase" localSheetId="7" hidden="1">'02.1 - SSZT'!$C$120:$K$126</definedName>
    <definedName name="_xlnm.Print_Area" localSheetId="7">'02.1 - SSZT'!$C$4:$J$41,'02.1 - SSZT'!$C$50:$J$76,'02.1 - SSZT'!$C$82:$J$100,'02.1 - SSZT'!$C$106:$K$126</definedName>
    <definedName name="_xlnm.Print_Titles" localSheetId="7">'02.1 - SSZT'!$120:$120</definedName>
  </definedNames>
  <calcPr/>
</workbook>
</file>

<file path=xl/calcChain.xml><?xml version="1.0" encoding="utf-8"?>
<calcChain xmlns="http://schemas.openxmlformats.org/spreadsheetml/2006/main">
  <c i="8" l="1" r="T122"/>
  <c r="T121"/>
  <c r="P122"/>
  <c r="P121"/>
  <c i="1" r="AU104"/>
  <c i="8" r="J39"/>
  <c r="J38"/>
  <c i="1" r="AY104"/>
  <c i="8" r="J37"/>
  <c i="1" r="AX104"/>
  <c i="8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8"/>
  <c r="F115"/>
  <c r="E113"/>
  <c r="J94"/>
  <c r="F91"/>
  <c r="E89"/>
  <c r="J23"/>
  <c r="E23"/>
  <c r="J93"/>
  <c r="J22"/>
  <c r="J20"/>
  <c r="E20"/>
  <c r="F118"/>
  <c r="J19"/>
  <c r="J17"/>
  <c r="E17"/>
  <c r="F117"/>
  <c r="J16"/>
  <c r="J14"/>
  <c r="J115"/>
  <c r="E7"/>
  <c r="E109"/>
  <c i="7" r="J39"/>
  <c r="J38"/>
  <c i="1" r="AY102"/>
  <c i="7" r="J37"/>
  <c i="1" r="AX102"/>
  <c i="7"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3"/>
  <c r="BH123"/>
  <c r="BG123"/>
  <c r="BF123"/>
  <c r="T123"/>
  <c r="R123"/>
  <c r="P123"/>
  <c r="J118"/>
  <c r="F115"/>
  <c r="E113"/>
  <c r="J94"/>
  <c r="F91"/>
  <c r="E89"/>
  <c r="J23"/>
  <c r="E23"/>
  <c r="J93"/>
  <c r="J22"/>
  <c r="J20"/>
  <c r="E20"/>
  <c r="F118"/>
  <c r="J19"/>
  <c r="J17"/>
  <c r="E17"/>
  <c r="F117"/>
  <c r="J16"/>
  <c r="J14"/>
  <c r="J115"/>
  <c r="E7"/>
  <c r="E109"/>
  <c i="6" r="J39"/>
  <c r="J38"/>
  <c i="1" r="AY101"/>
  <c i="6" r="J37"/>
  <c i="1" r="AX101"/>
  <c i="6"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1"/>
  <c r="BH161"/>
  <c r="BG161"/>
  <c r="BF161"/>
  <c r="T161"/>
  <c r="R161"/>
  <c r="P161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6"/>
  <c r="BH126"/>
  <c r="BG126"/>
  <c r="BF126"/>
  <c r="T126"/>
  <c r="T125"/>
  <c r="T124"/>
  <c r="R126"/>
  <c r="R125"/>
  <c r="R124"/>
  <c r="P126"/>
  <c r="P125"/>
  <c r="P124"/>
  <c r="J120"/>
  <c r="F117"/>
  <c r="E115"/>
  <c r="J94"/>
  <c r="F91"/>
  <c r="E89"/>
  <c r="J23"/>
  <c r="E23"/>
  <c r="J119"/>
  <c r="J22"/>
  <c r="J20"/>
  <c r="E20"/>
  <c r="F94"/>
  <c r="J19"/>
  <c r="J17"/>
  <c r="E17"/>
  <c r="F119"/>
  <c r="J16"/>
  <c r="J14"/>
  <c r="J91"/>
  <c r="E7"/>
  <c r="E111"/>
  <c i="5" r="J39"/>
  <c r="J38"/>
  <c i="1" r="AY99"/>
  <c i="5" r="J37"/>
  <c i="1" r="AX99"/>
  <c i="5"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J119"/>
  <c r="F116"/>
  <c r="E114"/>
  <c r="J94"/>
  <c r="F91"/>
  <c r="E89"/>
  <c r="J23"/>
  <c r="E23"/>
  <c r="J118"/>
  <c r="J22"/>
  <c r="J20"/>
  <c r="E20"/>
  <c r="F119"/>
  <c r="J19"/>
  <c r="J17"/>
  <c r="E17"/>
  <c r="F118"/>
  <c r="J16"/>
  <c r="J14"/>
  <c r="J116"/>
  <c r="E7"/>
  <c r="E110"/>
  <c i="4" r="J39"/>
  <c r="J38"/>
  <c i="1" r="AY98"/>
  <c i="4" r="J37"/>
  <c i="1" r="AX98"/>
  <c i="4"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J119"/>
  <c r="F116"/>
  <c r="E114"/>
  <c r="J94"/>
  <c r="F91"/>
  <c r="E89"/>
  <c r="J23"/>
  <c r="E23"/>
  <c r="J118"/>
  <c r="J22"/>
  <c r="J20"/>
  <c r="E20"/>
  <c r="F119"/>
  <c r="J19"/>
  <c r="J17"/>
  <c r="E17"/>
  <c r="F93"/>
  <c r="J16"/>
  <c r="J14"/>
  <c r="J116"/>
  <c r="E7"/>
  <c r="E110"/>
  <c i="3" r="J151"/>
  <c r="J39"/>
  <c r="J38"/>
  <c i="1" r="AY97"/>
  <c i="3" r="J37"/>
  <c i="1" r="AX97"/>
  <c i="3" r="J10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J120"/>
  <c r="F117"/>
  <c r="E115"/>
  <c r="J94"/>
  <c r="F91"/>
  <c r="E89"/>
  <c r="J23"/>
  <c r="E23"/>
  <c r="J93"/>
  <c r="J22"/>
  <c r="J20"/>
  <c r="E20"/>
  <c r="F120"/>
  <c r="J19"/>
  <c r="J17"/>
  <c r="E17"/>
  <c r="F119"/>
  <c r="J16"/>
  <c r="J14"/>
  <c r="J91"/>
  <c r="E7"/>
  <c r="E111"/>
  <c i="2" r="J39"/>
  <c r="J38"/>
  <c i="1" r="AY96"/>
  <c i="2" r="J37"/>
  <c i="1" r="AX96"/>
  <c i="2" r="BI401"/>
  <c r="BH401"/>
  <c r="BG401"/>
  <c r="BF401"/>
  <c r="T401"/>
  <c r="R401"/>
  <c r="P401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5"/>
  <c r="BH385"/>
  <c r="BG385"/>
  <c r="BF385"/>
  <c r="T385"/>
  <c r="R385"/>
  <c r="P385"/>
  <c r="BI382"/>
  <c r="BH382"/>
  <c r="BG382"/>
  <c r="BF382"/>
  <c r="T382"/>
  <c r="R382"/>
  <c r="P382"/>
  <c r="BI377"/>
  <c r="BH377"/>
  <c r="BG377"/>
  <c r="BF377"/>
  <c r="T377"/>
  <c r="R377"/>
  <c r="P377"/>
  <c r="BI371"/>
  <c r="BH371"/>
  <c r="BG371"/>
  <c r="BF371"/>
  <c r="T371"/>
  <c r="R371"/>
  <c r="P371"/>
  <c r="BI368"/>
  <c r="BH368"/>
  <c r="BG368"/>
  <c r="BF368"/>
  <c r="T368"/>
  <c r="R368"/>
  <c r="P368"/>
  <c r="BI363"/>
  <c r="BH363"/>
  <c r="BG363"/>
  <c r="BF363"/>
  <c r="T363"/>
  <c r="R363"/>
  <c r="P363"/>
  <c r="BI359"/>
  <c r="BH359"/>
  <c r="BG359"/>
  <c r="BF359"/>
  <c r="T359"/>
  <c r="R359"/>
  <c r="P359"/>
  <c r="BI356"/>
  <c r="BH356"/>
  <c r="BG356"/>
  <c r="BF356"/>
  <c r="T356"/>
  <c r="R356"/>
  <c r="P356"/>
  <c r="BI352"/>
  <c r="BH352"/>
  <c r="BG352"/>
  <c r="BF352"/>
  <c r="T352"/>
  <c r="R352"/>
  <c r="P352"/>
  <c r="BI347"/>
  <c r="BH347"/>
  <c r="BG347"/>
  <c r="BF347"/>
  <c r="T347"/>
  <c r="R347"/>
  <c r="P347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R329"/>
  <c r="P329"/>
  <c r="BI320"/>
  <c r="BH320"/>
  <c r="BG320"/>
  <c r="BF320"/>
  <c r="T320"/>
  <c r="R320"/>
  <c r="P320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4"/>
  <c r="BH284"/>
  <c r="BG284"/>
  <c r="BF284"/>
  <c r="T284"/>
  <c r="R284"/>
  <c r="P284"/>
  <c r="BI281"/>
  <c r="BH281"/>
  <c r="BG281"/>
  <c r="BF281"/>
  <c r="T281"/>
  <c r="R281"/>
  <c r="P281"/>
  <c r="BI277"/>
  <c r="BH277"/>
  <c r="BG277"/>
  <c r="BF277"/>
  <c r="T277"/>
  <c r="R277"/>
  <c r="P277"/>
  <c r="BI273"/>
  <c r="BH273"/>
  <c r="BG273"/>
  <c r="BF273"/>
  <c r="T273"/>
  <c r="R273"/>
  <c r="P273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9"/>
  <c r="BH259"/>
  <c r="BG259"/>
  <c r="BF259"/>
  <c r="T259"/>
  <c r="R259"/>
  <c r="P259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2"/>
  <c r="BH242"/>
  <c r="BG242"/>
  <c r="BF242"/>
  <c r="T242"/>
  <c r="R242"/>
  <c r="P242"/>
  <c r="BI237"/>
  <c r="BH237"/>
  <c r="BG237"/>
  <c r="BF237"/>
  <c r="T237"/>
  <c r="R237"/>
  <c r="P237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0"/>
  <c r="BH140"/>
  <c r="BG140"/>
  <c r="BF140"/>
  <c r="T140"/>
  <c r="R140"/>
  <c r="P140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5"/>
  <c r="BH125"/>
  <c r="BG125"/>
  <c r="BF125"/>
  <c r="T125"/>
  <c r="R125"/>
  <c r="P125"/>
  <c r="J119"/>
  <c r="F116"/>
  <c r="E114"/>
  <c r="J94"/>
  <c r="F91"/>
  <c r="E89"/>
  <c r="J23"/>
  <c r="E23"/>
  <c r="J93"/>
  <c r="J22"/>
  <c r="J20"/>
  <c r="E20"/>
  <c r="F119"/>
  <c r="J19"/>
  <c r="J17"/>
  <c r="E17"/>
  <c r="F93"/>
  <c r="J16"/>
  <c r="J14"/>
  <c r="J116"/>
  <c r="E7"/>
  <c r="E110"/>
  <c i="1" r="L90"/>
  <c r="AM90"/>
  <c r="AM89"/>
  <c r="L89"/>
  <c r="AM87"/>
  <c r="L87"/>
  <c r="L85"/>
  <c r="L84"/>
  <c i="7" r="J138"/>
  <c r="J136"/>
  <c r="BK132"/>
  <c r="J131"/>
  <c r="BK130"/>
  <c r="BK129"/>
  <c r="J128"/>
  <c r="J127"/>
  <c r="BK123"/>
  <c i="6" r="BK169"/>
  <c r="BK168"/>
  <c r="BK161"/>
  <c r="BK139"/>
  <c r="J126"/>
  <c i="5" r="BK148"/>
  <c r="J142"/>
  <c r="BK139"/>
  <c r="J127"/>
  <c r="J125"/>
  <c i="4" r="BK134"/>
  <c r="J128"/>
  <c i="3" r="J144"/>
  <c i="2" r="BK391"/>
  <c r="BK385"/>
  <c r="BK377"/>
  <c r="J371"/>
  <c r="BK363"/>
  <c r="BK352"/>
  <c r="BK333"/>
  <c r="J329"/>
  <c r="J312"/>
  <c r="BK309"/>
  <c r="J306"/>
  <c r="BK303"/>
  <c r="BK300"/>
  <c r="BK277"/>
  <c r="J273"/>
  <c r="BK270"/>
  <c r="BK255"/>
  <c r="BK252"/>
  <c r="J249"/>
  <c r="J231"/>
  <c r="BK224"/>
  <c r="J208"/>
  <c r="BK199"/>
  <c r="BK196"/>
  <c r="J193"/>
  <c r="BK189"/>
  <c r="BK186"/>
  <c r="J179"/>
  <c r="BK158"/>
  <c r="J140"/>
  <c r="BK132"/>
  <c r="J130"/>
  <c r="J125"/>
  <c i="8" r="BK126"/>
  <c r="J126"/>
  <c r="BK125"/>
  <c r="J125"/>
  <c r="BK124"/>
  <c r="J124"/>
  <c r="BK123"/>
  <c i="7" r="BK136"/>
  <c r="BK135"/>
  <c r="BK133"/>
  <c r="J132"/>
  <c r="J129"/>
  <c i="6" r="J178"/>
  <c r="BK172"/>
  <c r="J169"/>
  <c r="J168"/>
  <c r="BK135"/>
  <c r="J131"/>
  <c i="5" r="BK145"/>
  <c r="BK142"/>
  <c r="J139"/>
  <c r="J130"/>
  <c i="4" r="J134"/>
  <c r="BK131"/>
  <c r="BK125"/>
  <c i="3" r="J149"/>
  <c r="BK147"/>
  <c r="BK144"/>
  <c r="J142"/>
  <c r="J136"/>
  <c r="J126"/>
  <c i="2" r="J394"/>
  <c r="BK382"/>
  <c r="J359"/>
  <c r="BK356"/>
  <c r="BK343"/>
  <c r="BK340"/>
  <c r="BK337"/>
  <c r="J333"/>
  <c r="BK329"/>
  <c r="BK320"/>
  <c r="BK312"/>
  <c r="J309"/>
  <c r="J289"/>
  <c r="BK266"/>
  <c r="BK259"/>
  <c r="J246"/>
  <c r="BK242"/>
  <c r="BK235"/>
  <c r="J228"/>
  <c r="BK220"/>
  <c r="BK205"/>
  <c r="J202"/>
  <c r="J199"/>
  <c r="J189"/>
  <c r="BK183"/>
  <c r="BK179"/>
  <c r="J176"/>
  <c r="J164"/>
  <c r="BK155"/>
  <c r="BK152"/>
  <c r="BK135"/>
  <c i="1" r="AS103"/>
  <c r="AS100"/>
  <c i="7" r="BK138"/>
  <c r="J137"/>
  <c r="J135"/>
  <c r="BK131"/>
  <c r="J130"/>
  <c r="BK127"/>
  <c r="J123"/>
  <c i="6" r="J175"/>
  <c r="BK167"/>
  <c r="J161"/>
  <c r="J139"/>
  <c r="BK126"/>
  <c i="5" r="J148"/>
  <c r="J145"/>
  <c r="BK130"/>
  <c r="BK125"/>
  <c i="4" r="J131"/>
  <c r="BK128"/>
  <c r="J125"/>
  <c i="3" r="BK139"/>
  <c r="BK136"/>
  <c r="BK131"/>
  <c i="2" r="BK401"/>
  <c r="J401"/>
  <c r="BK397"/>
  <c r="J397"/>
  <c r="BK394"/>
  <c r="J391"/>
  <c r="J385"/>
  <c r="J377"/>
  <c r="BK371"/>
  <c r="BK368"/>
  <c r="BK359"/>
  <c r="J356"/>
  <c r="J352"/>
  <c r="J347"/>
  <c r="J343"/>
  <c r="J337"/>
  <c r="J320"/>
  <c r="BK306"/>
  <c r="J303"/>
  <c r="BK298"/>
  <c r="BK295"/>
  <c r="BK292"/>
  <c r="J292"/>
  <c r="BK289"/>
  <c r="BK284"/>
  <c r="J281"/>
  <c r="J277"/>
  <c r="BK273"/>
  <c r="J270"/>
  <c r="J266"/>
  <c r="BK262"/>
  <c r="J252"/>
  <c r="BK237"/>
  <c r="BK231"/>
  <c r="BK228"/>
  <c r="J224"/>
  <c r="J216"/>
  <c r="BK212"/>
  <c r="BK208"/>
  <c r="J205"/>
  <c r="BK202"/>
  <c r="J196"/>
  <c r="BK193"/>
  <c r="J172"/>
  <c r="BK168"/>
  <c r="BK164"/>
  <c r="J158"/>
  <c r="J155"/>
  <c r="J152"/>
  <c r="BK149"/>
  <c r="J145"/>
  <c r="BK140"/>
  <c r="J135"/>
  <c r="J132"/>
  <c r="BK130"/>
  <c i="8" r="J123"/>
  <c i="7" r="BK137"/>
  <c r="J133"/>
  <c r="BK128"/>
  <c i="6" r="BK178"/>
  <c r="BK175"/>
  <c r="J172"/>
  <c r="J167"/>
  <c r="J135"/>
  <c r="BK131"/>
  <c i="5" r="BK127"/>
  <c i="3" r="BK149"/>
  <c r="J147"/>
  <c r="BK142"/>
  <c r="J139"/>
  <c r="J131"/>
  <c r="BK126"/>
  <c i="2" r="J382"/>
  <c r="J368"/>
  <c r="J363"/>
  <c r="BK347"/>
  <c r="J340"/>
  <c r="J300"/>
  <c r="J298"/>
  <c r="J295"/>
  <c r="J284"/>
  <c r="BK281"/>
  <c r="J262"/>
  <c r="J259"/>
  <c r="J255"/>
  <c r="BK249"/>
  <c r="BK246"/>
  <c r="J242"/>
  <c r="J237"/>
  <c r="J235"/>
  <c r="J220"/>
  <c r="BK216"/>
  <c r="J212"/>
  <c r="J186"/>
  <c r="J183"/>
  <c r="BK176"/>
  <c r="BK172"/>
  <c r="J168"/>
  <c r="J149"/>
  <c r="BK145"/>
  <c r="BK125"/>
  <c i="1" r="AS95"/>
  <c r="AU103"/>
  <c i="2" l="1" r="BK124"/>
  <c r="BK123"/>
  <c r="J123"/>
  <c r="J99"/>
  <c i="3" r="BK125"/>
  <c r="J125"/>
  <c r="J100"/>
  <c i="4" r="T124"/>
  <c r="T123"/>
  <c r="T122"/>
  <c i="5" r="BK124"/>
  <c r="BK123"/>
  <c r="J123"/>
  <c r="J99"/>
  <c i="6" r="T130"/>
  <c r="T123"/>
  <c i="7" r="BK122"/>
  <c r="BK121"/>
  <c r="J121"/>
  <c r="J98"/>
  <c i="2" r="R124"/>
  <c r="R123"/>
  <c r="R122"/>
  <c i="3" r="R125"/>
  <c r="R124"/>
  <c r="R123"/>
  <c i="4" r="P124"/>
  <c r="P123"/>
  <c r="P122"/>
  <c i="1" r="AU98"/>
  <c i="5" r="R124"/>
  <c r="R123"/>
  <c r="R122"/>
  <c i="6" r="P130"/>
  <c r="P123"/>
  <c i="1" r="AU101"/>
  <c i="7" r="R122"/>
  <c r="R121"/>
  <c i="2" r="P124"/>
  <c r="P123"/>
  <c r="P122"/>
  <c i="1" r="AU96"/>
  <c i="3" r="T125"/>
  <c r="T124"/>
  <c r="T123"/>
  <c i="4" r="R124"/>
  <c r="R123"/>
  <c r="R122"/>
  <c i="5" r="T124"/>
  <c r="T123"/>
  <c r="T122"/>
  <c i="6" r="BK130"/>
  <c r="J130"/>
  <c r="J101"/>
  <c i="7" r="P122"/>
  <c r="P121"/>
  <c i="1" r="AU102"/>
  <c i="8" r="BK122"/>
  <c r="J122"/>
  <c r="J99"/>
  <c r="R122"/>
  <c r="R121"/>
  <c i="2" r="T124"/>
  <c r="T123"/>
  <c r="T122"/>
  <c i="3" r="P125"/>
  <c r="P124"/>
  <c r="P123"/>
  <c i="1" r="AU97"/>
  <c i="4" r="BK124"/>
  <c r="J124"/>
  <c r="J100"/>
  <c i="5" r="P124"/>
  <c r="P123"/>
  <c r="P122"/>
  <c i="1" r="AU99"/>
  <c i="6" r="R130"/>
  <c r="R123"/>
  <c i="7" r="T122"/>
  <c r="T121"/>
  <c i="2" r="E85"/>
  <c r="F94"/>
  <c r="J118"/>
  <c r="BE130"/>
  <c r="BE135"/>
  <c r="BE140"/>
  <c r="BE152"/>
  <c r="BE155"/>
  <c r="BE158"/>
  <c r="BE189"/>
  <c r="BE193"/>
  <c r="BE202"/>
  <c r="BE205"/>
  <c r="BE224"/>
  <c r="BE228"/>
  <c r="BE235"/>
  <c r="BE266"/>
  <c r="BE309"/>
  <c r="BE320"/>
  <c r="BE329"/>
  <c i="3" r="E85"/>
  <c r="F94"/>
  <c r="J119"/>
  <c r="BE142"/>
  <c r="BE144"/>
  <c i="4" r="E85"/>
  <c r="F94"/>
  <c r="BE131"/>
  <c i="5" r="E85"/>
  <c r="J91"/>
  <c r="J93"/>
  <c r="BE142"/>
  <c r="BE145"/>
  <c i="6" r="E85"/>
  <c r="F93"/>
  <c r="J117"/>
  <c r="F120"/>
  <c r="BE135"/>
  <c r="BE167"/>
  <c i="7" r="F93"/>
  <c r="BE123"/>
  <c r="BE129"/>
  <c r="BE131"/>
  <c r="BE132"/>
  <c r="BE135"/>
  <c r="BE138"/>
  <c i="8" r="E85"/>
  <c r="J91"/>
  <c r="F93"/>
  <c i="2" r="J91"/>
  <c r="F118"/>
  <c r="BE172"/>
  <c r="BE179"/>
  <c r="BE183"/>
  <c r="BE186"/>
  <c r="BE216"/>
  <c r="BE231"/>
  <c r="BE242"/>
  <c r="BE255"/>
  <c r="BE306"/>
  <c r="BE359"/>
  <c r="BE385"/>
  <c r="BE394"/>
  <c r="BE397"/>
  <c r="BE401"/>
  <c i="3" r="F93"/>
  <c r="BE147"/>
  <c i="4" r="J91"/>
  <c r="F118"/>
  <c i="5" r="F93"/>
  <c r="BE125"/>
  <c r="BE130"/>
  <c r="BE139"/>
  <c i="6" r="J93"/>
  <c r="BE131"/>
  <c r="BE139"/>
  <c r="BE168"/>
  <c r="BE169"/>
  <c r="BE178"/>
  <c r="BK125"/>
  <c r="J125"/>
  <c r="J100"/>
  <c i="7" r="J91"/>
  <c r="BE128"/>
  <c r="BE136"/>
  <c i="2" r="BE125"/>
  <c r="BE149"/>
  <c r="BE168"/>
  <c r="BE212"/>
  <c r="BE246"/>
  <c r="BE249"/>
  <c r="BE252"/>
  <c r="BE273"/>
  <c r="BE277"/>
  <c r="BE281"/>
  <c r="BE292"/>
  <c r="BE295"/>
  <c r="BE298"/>
  <c r="BE300"/>
  <c r="BE303"/>
  <c r="BE347"/>
  <c r="BE363"/>
  <c r="BE368"/>
  <c r="BE371"/>
  <c i="3" r="J117"/>
  <c r="BE126"/>
  <c r="BE149"/>
  <c i="4" r="J93"/>
  <c r="BE134"/>
  <c i="5" r="BE148"/>
  <c i="6" r="BE126"/>
  <c i="7" r="F94"/>
  <c r="J117"/>
  <c r="BE127"/>
  <c r="BE130"/>
  <c r="BE137"/>
  <c i="8" r="F94"/>
  <c r="J117"/>
  <c r="BE123"/>
  <c r="BE124"/>
  <c r="BE125"/>
  <c r="BE126"/>
  <c i="2" r="BE132"/>
  <c r="BE145"/>
  <c r="BE164"/>
  <c r="BE176"/>
  <c r="BE196"/>
  <c r="BE199"/>
  <c r="BE208"/>
  <c r="BE220"/>
  <c r="BE237"/>
  <c r="BE259"/>
  <c r="BE262"/>
  <c r="BE270"/>
  <c r="BE284"/>
  <c r="BE289"/>
  <c r="BE312"/>
  <c r="BE333"/>
  <c r="BE337"/>
  <c r="BE340"/>
  <c r="BE343"/>
  <c r="BE352"/>
  <c r="BE356"/>
  <c r="BE377"/>
  <c r="BE382"/>
  <c r="BE391"/>
  <c i="3" r="BE131"/>
  <c r="BE136"/>
  <c r="BE139"/>
  <c i="4" r="BE125"/>
  <c r="BE128"/>
  <c i="5" r="F94"/>
  <c r="BE127"/>
  <c i="6" r="BE161"/>
  <c r="BE172"/>
  <c r="BE175"/>
  <c i="7" r="E85"/>
  <c r="BE133"/>
  <c i="2" r="F38"/>
  <c i="1" r="BC96"/>
  <c i="3" r="J36"/>
  <c i="1" r="AW97"/>
  <c i="4" r="F37"/>
  <c i="1" r="BB98"/>
  <c i="5" r="J36"/>
  <c i="1" r="AW99"/>
  <c i="6" r="F36"/>
  <c i="1" r="BA101"/>
  <c i="8" r="F38"/>
  <c i="1" r="BC104"/>
  <c r="BC103"/>
  <c r="AY103"/>
  <c i="3" r="F36"/>
  <c i="1" r="BA97"/>
  <c i="5" r="F36"/>
  <c i="1" r="BA99"/>
  <c i="6" r="J36"/>
  <c i="1" r="AW101"/>
  <c r="AS94"/>
  <c i="3" r="F38"/>
  <c i="1" r="BC97"/>
  <c i="4" r="F38"/>
  <c i="1" r="BC98"/>
  <c i="6" r="F37"/>
  <c i="1" r="BB101"/>
  <c i="2" r="F39"/>
  <c i="1" r="BD96"/>
  <c i="2" r="J36"/>
  <c i="1" r="AW96"/>
  <c i="7" r="J36"/>
  <c i="1" r="AW102"/>
  <c i="8" r="F36"/>
  <c i="1" r="BA104"/>
  <c r="BA103"/>
  <c r="AW103"/>
  <c i="8" r="F39"/>
  <c i="1" r="BD104"/>
  <c r="BD103"/>
  <c i="2" r="F37"/>
  <c i="1" r="BB96"/>
  <c i="7" r="F38"/>
  <c i="1" r="BC102"/>
  <c i="3" r="F37"/>
  <c i="1" r="BB97"/>
  <c i="4" r="J36"/>
  <c i="1" r="AW98"/>
  <c i="5" r="F38"/>
  <c i="1" r="BC99"/>
  <c i="6" r="F38"/>
  <c i="1" r="BC101"/>
  <c i="8" r="J36"/>
  <c i="1" r="AW104"/>
  <c i="3" r="F39"/>
  <c i="1" r="BD97"/>
  <c i="4" r="F36"/>
  <c i="1" r="BA98"/>
  <c i="4" r="F39"/>
  <c i="1" r="BD98"/>
  <c i="5" r="F39"/>
  <c i="1" r="BD99"/>
  <c i="7" r="F39"/>
  <c i="1" r="BD102"/>
  <c i="5" r="F37"/>
  <c i="1" r="BB99"/>
  <c i="6" r="F39"/>
  <c i="1" r="BD101"/>
  <c i="7" r="F37"/>
  <c i="1" r="BB102"/>
  <c i="2" r="F36"/>
  <c i="1" r="BA96"/>
  <c i="8" r="F37"/>
  <c i="1" r="BB104"/>
  <c r="BB103"/>
  <c r="AX103"/>
  <c i="7" r="F36"/>
  <c i="1" r="BA102"/>
  <c i="2" l="1" r="J124"/>
  <c r="J100"/>
  <c i="3" r="BK124"/>
  <c r="J124"/>
  <c r="J99"/>
  <c i="5" r="J124"/>
  <c r="J100"/>
  <c i="7" r="J122"/>
  <c r="J99"/>
  <c i="2" r="BK122"/>
  <c r="J122"/>
  <c i="5" r="BK122"/>
  <c r="J122"/>
  <c i="4" r="BK123"/>
  <c r="BK122"/>
  <c r="J122"/>
  <c r="J98"/>
  <c i="6" r="BK124"/>
  <c r="J124"/>
  <c r="J99"/>
  <c i="8" r="BK121"/>
  <c r="J121"/>
  <c r="J98"/>
  <c i="5" r="J32"/>
  <c i="1" r="AG99"/>
  <c r="BA95"/>
  <c r="AW95"/>
  <c i="4" r="J35"/>
  <c i="1" r="AV98"/>
  <c r="AT98"/>
  <c i="7" r="J35"/>
  <c i="1" r="AV102"/>
  <c r="AT102"/>
  <c i="3" r="F35"/>
  <c i="1" r="AZ97"/>
  <c r="BA100"/>
  <c r="AW100"/>
  <c i="6" r="F35"/>
  <c i="1" r="AZ101"/>
  <c i="6" r="J35"/>
  <c i="1" r="AV101"/>
  <c r="AT101"/>
  <c i="7" r="J32"/>
  <c i="1" r="AG102"/>
  <c r="AN102"/>
  <c i="2" r="F35"/>
  <c i="1" r="AZ96"/>
  <c i="2" r="J32"/>
  <c i="1" r="AG96"/>
  <c r="BD100"/>
  <c i="3" r="J35"/>
  <c i="1" r="AV97"/>
  <c r="AT97"/>
  <c r="AU95"/>
  <c r="BB95"/>
  <c i="4" r="F35"/>
  <c i="1" r="AZ98"/>
  <c r="BC95"/>
  <c i="5" r="J35"/>
  <c i="1" r="AV99"/>
  <c r="AT99"/>
  <c i="8" r="F35"/>
  <c i="1" r="AZ104"/>
  <c r="AZ103"/>
  <c r="AV103"/>
  <c r="AT103"/>
  <c r="BD95"/>
  <c r="BD94"/>
  <c r="W33"/>
  <c r="BB100"/>
  <c r="AX100"/>
  <c i="5" r="F35"/>
  <c i="1" r="AZ99"/>
  <c r="BC100"/>
  <c r="AY100"/>
  <c i="7" r="F35"/>
  <c i="1" r="AZ102"/>
  <c i="8" r="J35"/>
  <c i="1" r="AV104"/>
  <c r="AT104"/>
  <c r="AU100"/>
  <c i="2" r="J35"/>
  <c i="1" r="AV96"/>
  <c r="AT96"/>
  <c i="7" l="1" r="J41"/>
  <c i="2" r="J41"/>
  <c i="5" r="J41"/>
  <c i="4" r="J123"/>
  <c r="J99"/>
  <c i="5" r="J98"/>
  <c i="2" r="J98"/>
  <c i="6" r="BK123"/>
  <c r="J123"/>
  <c i="3" r="BK123"/>
  <c r="J123"/>
  <c r="J98"/>
  <c i="1" r="AN99"/>
  <c r="AN96"/>
  <c r="AU94"/>
  <c r="BB94"/>
  <c r="AX94"/>
  <c r="BC94"/>
  <c r="AY94"/>
  <c r="AZ100"/>
  <c r="AV100"/>
  <c r="AT100"/>
  <c r="AZ95"/>
  <c r="AZ94"/>
  <c r="AV94"/>
  <c r="AK29"/>
  <c i="4" r="J32"/>
  <c i="1" r="AG98"/>
  <c r="AN98"/>
  <c r="AX95"/>
  <c r="AY95"/>
  <c i="6" r="J32"/>
  <c i="1" r="AG101"/>
  <c r="AN101"/>
  <c r="BA94"/>
  <c r="W30"/>
  <c i="8" r="J32"/>
  <c i="1" r="AG104"/>
  <c r="AG103"/>
  <c r="AN103"/>
  <c i="6" l="1" r="J98"/>
  <c r="J41"/>
  <c i="4" r="J41"/>
  <c i="8" r="J41"/>
  <c i="1" r="AN104"/>
  <c r="AW94"/>
  <c r="AK30"/>
  <c r="AV95"/>
  <c r="AT95"/>
  <c r="W31"/>
  <c r="AG100"/>
  <c r="AN100"/>
  <c r="W32"/>
  <c i="3" r="J32"/>
  <c i="1" r="AG97"/>
  <c r="AN97"/>
  <c r="W29"/>
  <c i="3" l="1" r="J41"/>
  <c i="1" r="AT94"/>
  <c r="AG95"/>
  <c r="AG94"/>
  <c r="AK26"/>
  <c r="AK35"/>
  <c l="1" r="AN9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<sst xmlns="http://schemas.openxmlformats.org/spreadsheetml/2006/main">
  <si>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</si>
  <si>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</si>
  <si>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</si>
  <si>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</si>
  <si>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{63089990-e78d-47af-baee-371848ef5a1e}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</si>
  <si>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</si>
  <si>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</si>
  <si>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</si>
  <si>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</si>
  <si>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</si>
  <si>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</si>
  <si>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</si>
  <si>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</si>
  <si>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</si>
  <si>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</si>
  <si>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</si>
  <si>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</si>
  <si>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staničních kolejí v žst. Rakšice - kolej č.3</t>
  </si>
  <si>
    <t>KSO:</t>
  </si>
  <si>
    <t>CC-CZ:</t>
  </si>
  <si>
    <t>Místo:</t>
  </si>
  <si>
    <t>žst. Rakšice</t>
  </si>
  <si>
    <t>Datum:</t>
  </si>
  <si>
    <t>26. 5. 2020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</si>
  <si>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</si>
  <si>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</si>
  <si>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</si>
  <si>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</si>
  <si>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</si>
  <si>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</si>
  <si>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</si>
  <si>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</si>
  <si>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</si>
  <si>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Ondřej Bozek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</si>
  <si>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</si>
  <si>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</si>
  <si>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</si>
  <si>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</si>
  <si>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</si>
  <si>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</si>
  <si>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</si>
  <si>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</si>
  <si>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</si>
  <si>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</si>
  <si>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</si>
  <si>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</si>
  <si>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</si>
  <si>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</si>
  <si>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</si>
  <si>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</si>
  <si>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</si>
  <si>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</si>
  <si>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</si>
  <si>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</si>
  <si>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</si>
  <si>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</si>
  <si>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</si>
  <si>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</si>
  <si>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</si>
  <si>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</si>
  <si>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</si>
  <si>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</si>
  <si>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</si>
  <si>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</si>
  <si>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</si>
  <si>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</si>
  <si>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</si>
  <si>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</si>
  <si>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</si>
  <si>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</si>
  <si>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</si>
  <si>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</si>
  <si>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</si>
  <si>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</si>
  <si>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</si>
  <si>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</si>
  <si>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</si>
  <si>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</si>
  <si>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</si>
  <si>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</si>
  <si>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Žel. svršek</t>
  </si>
  <si>
    <t>STA</t>
  </si>
  <si>
    <t>1</t>
  </si>
  <si>
    <t>{9795cf58-6cf2-415c-b920-04a4b3b580ce}</t>
  </si>
  <si>
    <t>2</t>
  </si>
  <si>
    <t>/</t>
  </si>
  <si>
    <t>01.1</t>
  </si>
  <si>
    <t>Oprava SK 3</t>
  </si>
  <si>
    <t>Soupis</t>
  </si>
  <si>
    <t>{6376783c-09ff-4446-afea-0453de9bdc3a}</t>
  </si>
  <si>
    <t>01.2</t>
  </si>
  <si>
    <t>Demontáž SK 5</t>
  </si>
  <si>
    <t>{5294de39-72af-4622-9daa-9038114e2100}</t>
  </si>
  <si>
    <t>01.3</t>
  </si>
  <si>
    <t>Demontáž SK 7</t>
  </si>
  <si>
    <t>{43329c57-c348-4e9a-b709-9c9d12304e03}</t>
  </si>
  <si>
    <t>01.4</t>
  </si>
  <si>
    <t>Úprava GPK výh. č. 1,2,3,4,10,12,13</t>
  </si>
  <si>
    <t>{c87dd749-3a82-4d02-af0e-480c4a322299}</t>
  </si>
  <si>
    <t>03</t>
  </si>
  <si>
    <t>Ostatní</t>
  </si>
  <si>
    <t>{b76c24f9-d8d2-4ff8-9ca1-2650344cec2d}</t>
  </si>
  <si>
    <t>03.1</t>
  </si>
  <si>
    <t>Manipulace, přepravy, poplatky</t>
  </si>
  <si>
    <t>{3aa1e83a-22a2-4366-b451-9b5ce309dba0}</t>
  </si>
  <si>
    <t>03.2</t>
  </si>
  <si>
    <t>VON</t>
  </si>
  <si>
    <t>{dbedc8b4-5c39-4910-9aaf-f18c17da86d9}</t>
  </si>
  <si>
    <t>02</t>
  </si>
  <si>
    <t>SSZT</t>
  </si>
  <si>
    <t>{0035c66b-2baa-46c5-8b44-3e4925d29ab1}</t>
  </si>
  <si>
    <t>02.1</t>
  </si>
  <si>
    <t>{7680a4d9-2ee8-45fd-9f78-00902e1cffcb}</t>
  </si>
  <si>
    <t>KRYCÍ LIST SOUPISU PRACÍ</t>
  </si>
  <si>
    <t>Objekt:</t>
  </si>
  <si>
    <t>01 - Žel. svršek</t>
  </si>
  <si>
    <t>Soupis:</t>
  </si>
  <si>
    <t>01.1 - Oprava SK 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</si>
  <si>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</si>
  <si>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</si>
  <si>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</si>
  <si>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</si>
  <si>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</si>
  <si>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</si>
  <si>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</si>
  <si>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</si>
  <si>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</si>
  <si>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</si>
  <si>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</si>
  <si>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</si>
  <si>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</si>
  <si>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</si>
  <si>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</si>
  <si>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</si>
  <si>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</si>
  <si>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</si>
  <si>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</si>
  <si>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</si>
  <si>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</si>
  <si>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</si>
  <si>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</si>
  <si>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</si>
  <si>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</si>
  <si>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</si>
  <si>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5913070020</t>
  </si>
  <si>
    <t>Demontáž betonové přejezdové konstrukce část vnitřní. Poznámka: 1. V cenách jsou započteny náklady na demontáž konstrukce a naložení na dopravní prostředek.</t>
  </si>
  <si>
    <t>m</t>
  </si>
  <si>
    <t>Sborník UOŽI 01 2020</t>
  </si>
  <si>
    <t>4</t>
  </si>
  <si>
    <t>-442168277</t>
  </si>
  <si>
    <t>VV</t>
  </si>
  <si>
    <t xml:space="preserve">2   "v úseku km 117,924 - 117,926"</t>
  </si>
  <si>
    <t xml:space="preserve">4   "v úseku km 117,998 - 118,002"</t>
  </si>
  <si>
    <t xml:space="preserve">2   "v úseku km 118,010 - 118,012"</t>
  </si>
  <si>
    <t>Součet</t>
  </si>
  <si>
    <t>5913205110</t>
  </si>
  <si>
    <t>Montáž dřevěné konstrukce přechodu část vnější a vnitřní. Poznámka: 1. V cenách jsou započteny náklady na montáž a manipulaci. 2. V cenách nejsou obsaženy náklady na dodávku materiálu.</t>
  </si>
  <si>
    <t>m2</t>
  </si>
  <si>
    <t>865715261</t>
  </si>
  <si>
    <t>P</t>
  </si>
  <si>
    <t>Poznámka k položce:_x000d_
Tuto položku použít pro zřízení jednoho provizorního dřevěného přechodu, lávky přes vybagrovanou stavební jámu v koleji č. 3._x000d_
Lávka bude zřízena v rozměru 1,5m x 4,5m se zábradlím.</t>
  </si>
  <si>
    <t>3</t>
  </si>
  <si>
    <t>M</t>
  </si>
  <si>
    <t>5963131000</t>
  </si>
  <si>
    <t>Přechod pro pěší dřevěný z fošen</t>
  </si>
  <si>
    <t>8</t>
  </si>
  <si>
    <t>136742849</t>
  </si>
  <si>
    <t xml:space="preserve">4,5    "provizorní přechod"</t>
  </si>
  <si>
    <t>5915010030</t>
  </si>
  <si>
    <t>Těžení zeminy nebo horniny železničního spodku III. třídy. Poznámka: 1. V cenách jsou započteny náklady na těžení a uložení výzisku na terén nebo naložení na dopravní prostředek a uložení na úložišti.</t>
  </si>
  <si>
    <t>m3</t>
  </si>
  <si>
    <t>933382481</t>
  </si>
  <si>
    <t xml:space="preserve">0,34*298   "odtěžení části nástupiště vlevo v úseku od km 117,852 - 118,150" </t>
  </si>
  <si>
    <t xml:space="preserve">1*0,2*98   "odtěžení části nástupiště vpravo v úseku od km 117,852 - 117,950"</t>
  </si>
  <si>
    <t xml:space="preserve">1*0,2*154   "odtěžení části nástupiště vpravo v úseku od km 117,996 - 118,150</t>
  </si>
  <si>
    <t>5906140070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</si>
  <si>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</si>
  <si>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km</t>
  </si>
  <si>
    <t>-707752639</t>
  </si>
  <si>
    <t xml:space="preserve">0,168   "demontáž roštu 117,676 - 117,844"</t>
  </si>
  <si>
    <t xml:space="preserve">0,111   "demontáž roštu 117,852 - 117,963"</t>
  </si>
  <si>
    <t xml:space="preserve">0,262   "demontáž roštu 117,996 - 118,258"</t>
  </si>
  <si>
    <t>6</t>
  </si>
  <si>
    <t>5906105010</t>
  </si>
  <si>
    <t>Demontáž pražce dřevěný. Poznámka: 1. V cenách jsou započteny náklady na manipulaci, demontáž, odstrojení do součástí a uložení pražců.</t>
  </si>
  <si>
    <t>kus</t>
  </si>
  <si>
    <t>483333429</t>
  </si>
  <si>
    <t xml:space="preserve">822     "117,676-117,844 - 117,852 - 117,963 - 117,996 - 118,258"</t>
  </si>
  <si>
    <t xml:space="preserve">95       "výh č. 6 celá a vyzískané z výh. č. 5 a 11"</t>
  </si>
  <si>
    <t>7</t>
  </si>
  <si>
    <t>5911655040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</si>
  <si>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</si>
  <si>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145117667</t>
  </si>
  <si>
    <t xml:space="preserve">50   "v.č. 6 - 1:9 300"</t>
  </si>
  <si>
    <t>5911671040</t>
  </si>
  <si>
    <t>Příplatek za demontáž v ose koleje výhybky jednoduché pražce dřevěné soustavy S49. Poznámka: 1. V cenách jsou započteny náklady za obtížnost demontáže v ose koleje.</t>
  </si>
  <si>
    <t>-1002934394</t>
  </si>
  <si>
    <t xml:space="preserve">50    "demontáž výh. č. 6 S49 1:9 300"</t>
  </si>
  <si>
    <t>9</t>
  </si>
  <si>
    <t>5905065020</t>
  </si>
  <si>
    <t>Samostatná úprava vrstvy kolejového lože pod ložnou plochou pražců ve výhybce. Poznámka: 1. V cenách jsou započteny náklady na urovnání a homogenizaci vrstvy kameniva. 2. V cenách nejsou obsaženy náklady na dodávku a doplnění kameniva.</t>
  </si>
  <si>
    <t>1374856650</t>
  </si>
  <si>
    <t xml:space="preserve">5*3,5   "pod v.č.6 v odbočce"</t>
  </si>
  <si>
    <t>10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</si>
  <si>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</si>
  <si>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</si>
  <si>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38613348</t>
  </si>
  <si>
    <t xml:space="preserve">20*1,551    "odtěžení stávajícího KL 30 cm pod pražcem v úseku km 117,676 - 117,696"</t>
  </si>
  <si>
    <t>148*1,819 "odtěžení stávajícího KL 30cm pod pražec v úseku km 117,696 - 117,844"</t>
  </si>
  <si>
    <t xml:space="preserve">387*1,819  "odtěžení stávajícího KL 30cm pod pražec v úseku km 117,852 - 118,239"</t>
  </si>
  <si>
    <t xml:space="preserve">19*1,551   "odtěžení stávajícího KL 30 cm pod pražcem v úseku km 118,239 - 118,258"</t>
  </si>
  <si>
    <t>11</t>
  </si>
  <si>
    <t>5906010030</t>
  </si>
  <si>
    <t>Ruční výměna pražce v KL zapuštěném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</si>
  <si>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-361884820</t>
  </si>
  <si>
    <t xml:space="preserve">7   "výh.č.5"</t>
  </si>
  <si>
    <t xml:space="preserve">3   "výh. č. 11"</t>
  </si>
  <si>
    <t>12</t>
  </si>
  <si>
    <t>5956119020</t>
  </si>
  <si>
    <t>Pražec dřevěný výhybkový dub skupina 3 2600x260x160</t>
  </si>
  <si>
    <t>-586534766</t>
  </si>
  <si>
    <t xml:space="preserve">2   "v.č. 5"</t>
  </si>
  <si>
    <t xml:space="preserve">1   "v.č. 11"</t>
  </si>
  <si>
    <t>13</t>
  </si>
  <si>
    <t>5956119025</t>
  </si>
  <si>
    <t>Pražec dřevěný výhybkový dub skupina 3 2700x260x160</t>
  </si>
  <si>
    <t>541720989</t>
  </si>
  <si>
    <t xml:space="preserve">2   "v.č. 11"</t>
  </si>
  <si>
    <t>14</t>
  </si>
  <si>
    <t>5956119030</t>
  </si>
  <si>
    <t>Pražec dřevěný výhybkový dub skupina 3 2800x260x160</t>
  </si>
  <si>
    <t>-765450517</t>
  </si>
  <si>
    <t xml:space="preserve">3   "v.č. 3"</t>
  </si>
  <si>
    <t>5906010040</t>
  </si>
  <si>
    <t>Ruční výměna pražce v KL zapuštěném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</si>
  <si>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-2083288410</t>
  </si>
  <si>
    <t xml:space="preserve">5   "výh. č. 5"</t>
  </si>
  <si>
    <t xml:space="preserve">10   "výh. č. 11"</t>
  </si>
  <si>
    <t>16</t>
  </si>
  <si>
    <t>5956119040</t>
  </si>
  <si>
    <t>Pražec dřevěný výhybkový dub skupina 3 3000x260x160</t>
  </si>
  <si>
    <t>966240850</t>
  </si>
  <si>
    <t>17</t>
  </si>
  <si>
    <t>5956119045</t>
  </si>
  <si>
    <t>Pražec dřevěný výhybkový dub skupina 3 3100x260x160</t>
  </si>
  <si>
    <t>1833673662</t>
  </si>
  <si>
    <t>18</t>
  </si>
  <si>
    <t>5956119050</t>
  </si>
  <si>
    <t>Pražec dřevěný výhybkový dub skupina 3 3200x260x160</t>
  </si>
  <si>
    <t>-2021210841</t>
  </si>
  <si>
    <t xml:space="preserve">1   "v.č. 5"</t>
  </si>
  <si>
    <t xml:space="preserve">2  "v.č. 11"</t>
  </si>
  <si>
    <t>19</t>
  </si>
  <si>
    <t>5956119060</t>
  </si>
  <si>
    <t>Pražec dřevěný výhybkový dub skupina 3 3400x260x160</t>
  </si>
  <si>
    <t>1435877764</t>
  </si>
  <si>
    <t xml:space="preserve">1    "v.č. 5"</t>
  </si>
  <si>
    <t>20</t>
  </si>
  <si>
    <t>5956119065</t>
  </si>
  <si>
    <t>Pražec dřevěný výhybkový dub skupina 3 3500x260x160</t>
  </si>
  <si>
    <t>-1937461391</t>
  </si>
  <si>
    <t>5956119075</t>
  </si>
  <si>
    <t>Pražec dřevěný výhybkový dub skupina 3 3700x260x160</t>
  </si>
  <si>
    <t>-1075118139</t>
  </si>
  <si>
    <t xml:space="preserve">4   "v.č. 11"</t>
  </si>
  <si>
    <t>22</t>
  </si>
  <si>
    <t>5956119080</t>
  </si>
  <si>
    <t>Pražec dřevěný výhybkový dub skupina 3 3800x260x160</t>
  </si>
  <si>
    <t>-596042324</t>
  </si>
  <si>
    <t>23</t>
  </si>
  <si>
    <t>5956119085</t>
  </si>
  <si>
    <t>Pražec dřevěný výhybkový dub skupina 3 3900x260x160</t>
  </si>
  <si>
    <t>-220264684</t>
  </si>
  <si>
    <t>24</t>
  </si>
  <si>
    <t>5906010050</t>
  </si>
  <si>
    <t>Ruční výměna pražce v KL zapuštěném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</si>
  <si>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-79281773</t>
  </si>
  <si>
    <t xml:space="preserve">7   "výh. č. 5"</t>
  </si>
  <si>
    <t xml:space="preserve">7   "výh. č. 11"</t>
  </si>
  <si>
    <t>25</t>
  </si>
  <si>
    <t>5956119090</t>
  </si>
  <si>
    <t>Pražec dřevěný výhybkový dub skupina 3 4000x260x160</t>
  </si>
  <si>
    <t>-1611823733</t>
  </si>
  <si>
    <t>26</t>
  </si>
  <si>
    <t>5956119095</t>
  </si>
  <si>
    <t>Pražec dřevěný výhybkový dub skupina 3 4100x260x160</t>
  </si>
  <si>
    <t>2147159301</t>
  </si>
  <si>
    <t xml:space="preserve">1  "v.č. 11"</t>
  </si>
  <si>
    <t>27</t>
  </si>
  <si>
    <t>5956119100</t>
  </si>
  <si>
    <t>Pražec dřevěný výhybkový dub skupina 3 4200x260x160</t>
  </si>
  <si>
    <t>1026053100</t>
  </si>
  <si>
    <t xml:space="preserve">3   "v.č. 5"</t>
  </si>
  <si>
    <t>28</t>
  </si>
  <si>
    <t>5956119105</t>
  </si>
  <si>
    <t>Pražec dřevěný výhybkový dub skupina 3 4300x260x160</t>
  </si>
  <si>
    <t>-951875543</t>
  </si>
  <si>
    <t>29</t>
  </si>
  <si>
    <t>5956119110</t>
  </si>
  <si>
    <t>Pražec dřevěný výhybkový dub skupina 3 4400x260x160</t>
  </si>
  <si>
    <t>-427667590</t>
  </si>
  <si>
    <t>30</t>
  </si>
  <si>
    <t>5958128010</t>
  </si>
  <si>
    <t>Komplety ŽS 4 (šroub RS 1, matice M 24, podložka Fe6, svěrka ŽS4)</t>
  </si>
  <si>
    <t>-1924378301</t>
  </si>
  <si>
    <t xml:space="preserve">236   "v.č.5"</t>
  </si>
  <si>
    <t xml:space="preserve">192   "v.č. 11"</t>
  </si>
  <si>
    <t>31</t>
  </si>
  <si>
    <t>5958173000</t>
  </si>
  <si>
    <t>Polyetylenové pásy v kotoučích</t>
  </si>
  <si>
    <t>1897234865</t>
  </si>
  <si>
    <t xml:space="preserve">8   "pro výhybkové pražce"</t>
  </si>
  <si>
    <t>32</t>
  </si>
  <si>
    <t>5958134075</t>
  </si>
  <si>
    <t>Součásti upevňovací vrtule R1(145)</t>
  </si>
  <si>
    <t>-500546237</t>
  </si>
  <si>
    <t xml:space="preserve">220   "v.č.5"</t>
  </si>
  <si>
    <t xml:space="preserve">274   "v.č.11"</t>
  </si>
  <si>
    <t xml:space="preserve">59*8   "do ochranných polí výhybek č 5 a 11"</t>
  </si>
  <si>
    <t>33</t>
  </si>
  <si>
    <t>5958134040</t>
  </si>
  <si>
    <t>Součásti upevňovací kroužek pružný dvojitý Fe 6</t>
  </si>
  <si>
    <t>-1739945180</t>
  </si>
  <si>
    <t xml:space="preserve">494    "kroužky do výhybek"</t>
  </si>
  <si>
    <t xml:space="preserve">59*8  "kroužed do ochranných polí výhybek č. 5 a 11"</t>
  </si>
  <si>
    <t>34</t>
  </si>
  <si>
    <t>5913285210</t>
  </si>
  <si>
    <t>Montáž dílů komunikace obrubníku uložení v betonu. Poznámka: 1. V cenách jsou započteny náklady na osazení dlažby nebo obrubníku. 2. V cenách nejsou obsaženy náklady na dodávku materiálu.</t>
  </si>
  <si>
    <t>-1349208323</t>
  </si>
  <si>
    <t xml:space="preserve">298   "od km 117,852 - 118,150 vlevo"</t>
  </si>
  <si>
    <t>35</t>
  </si>
  <si>
    <t>5964159005</t>
  </si>
  <si>
    <t>Obrubník chodníkový</t>
  </si>
  <si>
    <t>1430833278</t>
  </si>
  <si>
    <t xml:space="preserve">298   "od km 117,852 do km 118,150 vlevo"</t>
  </si>
  <si>
    <t>36</t>
  </si>
  <si>
    <t>5964161005</t>
  </si>
  <si>
    <t>Beton lehce zhutnitelný C 16/20;X0 F5 2 200 2 662</t>
  </si>
  <si>
    <t>-1130499055</t>
  </si>
  <si>
    <t xml:space="preserve">29   "beton pro uložení obrubníků a závěrných zídek" </t>
  </si>
  <si>
    <t>37</t>
  </si>
  <si>
    <t>5906130170</t>
  </si>
  <si>
    <t>Montáž kolejového roštu v ose koleje pražce dřevěné vystrojené tv. S49 rozdělení "c". Poznámka: 1. V cenách jsou započteny náklady na manipulaci a montáž KR, u pražců dřevěných nevystrojených i na vrtání pražců. 2. V cenách nejsou obsaženy náklady na dodávku materiálu.</t>
  </si>
  <si>
    <t>-1389797519</t>
  </si>
  <si>
    <t xml:space="preserve">0,020    "montáž ochr. pole v.č . 11"</t>
  </si>
  <si>
    <t xml:space="preserve">0,019    "montáž ochr. pole v. č. 5"</t>
  </si>
  <si>
    <t>38</t>
  </si>
  <si>
    <t>5906080015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</si>
  <si>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</si>
  <si>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úl.pl.</t>
  </si>
  <si>
    <t>1790271153</t>
  </si>
  <si>
    <t xml:space="preserve">59*2   "pražce v ochranných polí výh. č. 5 a 11"</t>
  </si>
  <si>
    <t>39</t>
  </si>
  <si>
    <t>5956101000</t>
  </si>
  <si>
    <t>Pražec dřevěný příčný nevystrojený dub 2600x260x160 mm</t>
  </si>
  <si>
    <t>1824928658</t>
  </si>
  <si>
    <t xml:space="preserve">27   "úsek km 117,676 - 117,696"</t>
  </si>
  <si>
    <t xml:space="preserve">32   "úsek km 118,239 - 118,258"</t>
  </si>
  <si>
    <t>40</t>
  </si>
  <si>
    <t>5906130380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</si>
  <si>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</si>
  <si>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351130376</t>
  </si>
  <si>
    <t xml:space="preserve">0,148    "montáž KR 117,696 - 117,844"</t>
  </si>
  <si>
    <t xml:space="preserve">0,387   "montáž KR 117,852 - 118,239"</t>
  </si>
  <si>
    <t>41</t>
  </si>
  <si>
    <t>5907015410</t>
  </si>
  <si>
    <t>Ojedinělá výměna kolejnic současně s výměnou kompletů a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</si>
  <si>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1763367201</t>
  </si>
  <si>
    <t xml:space="preserve">16     "výměna na mostě v km 117,844 - 117,852"</t>
  </si>
  <si>
    <t>42</t>
  </si>
  <si>
    <t>5958128005</t>
  </si>
  <si>
    <t>Komplety Skl 24 (šroub RS 0, matice M 22, podložka Uls 6)</t>
  </si>
  <si>
    <t>-367674245</t>
  </si>
  <si>
    <t xml:space="preserve">64    "most 117,844 - 117,852"</t>
  </si>
  <si>
    <t xml:space="preserve">59*4   "do ochranných polí výhybek č. 5 a 11"</t>
  </si>
  <si>
    <t>43</t>
  </si>
  <si>
    <t>5958158005</t>
  </si>
  <si>
    <t xml:space="preserve">Podložka pryžová pod patu kolejnice S49  183/126/6</t>
  </si>
  <si>
    <t>511238057</t>
  </si>
  <si>
    <t xml:space="preserve">32    "most 117,844 - 117,852"</t>
  </si>
  <si>
    <t xml:space="preserve">59*2   "ochranné pole výhybky č. 11 a 5"</t>
  </si>
  <si>
    <t>44</t>
  </si>
  <si>
    <t>5958158070</t>
  </si>
  <si>
    <t>Podložka polyetylenová pod podkladnici 380/160/2 (S4, R4)</t>
  </si>
  <si>
    <t>843313674</t>
  </si>
  <si>
    <t xml:space="preserve">59*2   "do ochranných polí výhybek č. 5 a 11"</t>
  </si>
  <si>
    <t>45</t>
  </si>
  <si>
    <t>5958140000</t>
  </si>
  <si>
    <t>Podkladnice žebrová tv. S4</t>
  </si>
  <si>
    <t>-2008475001</t>
  </si>
  <si>
    <t>Poznámka k položce:_x000d_
Přechodová žebrová podkladnice S49 (1:40)</t>
  </si>
  <si>
    <t xml:space="preserve">56*2    "do ochranných polí výhybek č. 5 a 11"</t>
  </si>
  <si>
    <t xml:space="preserve">3*2      "Přechodová žebrová podkladnice S49   do ochranných polí výhybek č. 5 a 11"</t>
  </si>
  <si>
    <t>46</t>
  </si>
  <si>
    <t>5958134080</t>
  </si>
  <si>
    <t>Součásti upevňovací vrtule R2 (160)</t>
  </si>
  <si>
    <t>-901465091</t>
  </si>
  <si>
    <t xml:space="preserve">6*4   "do přechodové žebrové podkladnice"</t>
  </si>
  <si>
    <t>47</t>
  </si>
  <si>
    <t>5907010070</t>
  </si>
  <si>
    <t>Výměna LISŮ tv. S49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</si>
  <si>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-1216496818</t>
  </si>
  <si>
    <t xml:space="preserve">4*4,6   "vevaření LISů v km 117,699-117,703 a 118,23 - 118,234"</t>
  </si>
  <si>
    <t>48</t>
  </si>
  <si>
    <t>5957131060</t>
  </si>
  <si>
    <t>Lepený izolovaný styk tv. S49 délky 4,60 m</t>
  </si>
  <si>
    <t>1403194435</t>
  </si>
  <si>
    <t xml:space="preserve">4   "vevaření 4x LIS"</t>
  </si>
  <si>
    <t>49</t>
  </si>
  <si>
    <t>5958101190</t>
  </si>
  <si>
    <t>Součásti spojovací plastové spojky pro IS (alkamid) tv. S49</t>
  </si>
  <si>
    <t>-61302382</t>
  </si>
  <si>
    <t xml:space="preserve">8   "spojky na styky"</t>
  </si>
  <si>
    <t>50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</si>
  <si>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</si>
  <si>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</si>
  <si>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svar</t>
  </si>
  <si>
    <t>39530464</t>
  </si>
  <si>
    <t xml:space="preserve">4    "v úseku km 117,699 - 118,234"</t>
  </si>
  <si>
    <t>51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</si>
  <si>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</si>
  <si>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</si>
  <si>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-1588505760</t>
  </si>
  <si>
    <t xml:space="preserve">24   "svařování od km 117,699 - 118,234"</t>
  </si>
  <si>
    <t>52</t>
  </si>
  <si>
    <t>5907055020</t>
  </si>
  <si>
    <t>Vrtání kolejnic otvor o průměru přes 10 do 23 mm. Poznámka: 1. V cenách jsou započteny náklady na manipulaci, podložení, označení a provedení vrtu ve stojině kolejnice.</t>
  </si>
  <si>
    <t>210055414</t>
  </si>
  <si>
    <t xml:space="preserve">8    "vrtání děr na stycích pro kolíkové propojky"</t>
  </si>
  <si>
    <t>53</t>
  </si>
  <si>
    <t>5964133000</t>
  </si>
  <si>
    <t>Geotextilie základní</t>
  </si>
  <si>
    <t>612691595</t>
  </si>
  <si>
    <t xml:space="preserve">(298+40)*3,5      "geotextílie 400g/m2"</t>
  </si>
  <si>
    <t>54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</si>
  <si>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</si>
  <si>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</si>
  <si>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1535334732</t>
  </si>
  <si>
    <t xml:space="preserve">20*1,551    "doplnění stávajícího KL 30 cm pod pražcem v úseku km 117,676 - 117,696"</t>
  </si>
  <si>
    <t>148*1,721 "doplnění stávajícího KL 30cm pod pražec v úseku km 117,696 - 117,844"</t>
  </si>
  <si>
    <t xml:space="preserve">387*1,721  "doplnění stávajícího KL 30cm pod pražec v úseku km 117,852 - 118,239"</t>
  </si>
  <si>
    <t xml:space="preserve">19*1,551   "doplnění stávajícího KL 30 cm pod pražcem v úseku km 118,239 - 118,258"</t>
  </si>
  <si>
    <t xml:space="preserve">70   "doplnění kameniva na 2x podbíjení v úseku km 117,676 - 118,258 mimo most 117,844 - 117,852"</t>
  </si>
  <si>
    <t xml:space="preserve">56   "doplnění kameniva pro následné podbití koleje č.3 v úseku km 117,676 - 118,258"</t>
  </si>
  <si>
    <t>55</t>
  </si>
  <si>
    <t>5955101000</t>
  </si>
  <si>
    <t>Kamenivo drcené štěrk frakce 31,5/63 třídy BI</t>
  </si>
  <si>
    <t>t</t>
  </si>
  <si>
    <t>-322019496</t>
  </si>
  <si>
    <t xml:space="preserve">20*1,551*1,8    "doplnění stávajícího KL 30 cm pod pražcem v úseku km 117,676 - 117,696"</t>
  </si>
  <si>
    <t>148*1,721*1,8 "doplnění stávajícího KL 30cm pod pražec v úseku km 117,696 - 117,844"</t>
  </si>
  <si>
    <t xml:space="preserve">387*1,721*1,8  "doplnění stávajícího KL 30cm pod pražec v úseku km 117,852 - 118,239"</t>
  </si>
  <si>
    <t xml:space="preserve">19*1,551*1,8   "doplnění stávajícího KL 30 cm pod pražcem v úseku km 118,239 - 118,258"</t>
  </si>
  <si>
    <t xml:space="preserve">70*1,8              "doplnění kameniva po 2x podbíjení úseku od km 117,676 do 118,258 mimo úsek 117,844 - 117,852" </t>
  </si>
  <si>
    <t xml:space="preserve">10*1,8    "kamenivo pro podbíjení výhybek č. 5 a 11"</t>
  </si>
  <si>
    <t xml:space="preserve">56*1,8   "kamenivo pro následné podbíjení koleje v úseku 117,676 - 118,258"</t>
  </si>
  <si>
    <t>56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</si>
  <si>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</si>
  <si>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</si>
  <si>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-143916189</t>
  </si>
  <si>
    <t xml:space="preserve">0,168    "v úseku km 117,676 - 117,844"</t>
  </si>
  <si>
    <t xml:space="preserve">0,406   "v úseku km 117,852 - 118,258"</t>
  </si>
  <si>
    <t>57</t>
  </si>
  <si>
    <t>5908050005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</si>
  <si>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</si>
  <si>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1866190244</t>
  </si>
  <si>
    <t xml:space="preserve">236   "výměna kompletů ve výh. č. 5"</t>
  </si>
  <si>
    <t xml:space="preserve">192  "výměna kompletů ve výh. č. 11"</t>
  </si>
  <si>
    <t>58</t>
  </si>
  <si>
    <t>5907050020</t>
  </si>
  <si>
    <t>Dělení kolejnic řezáním nebo rozbroušením tv. S49. Poznámka: 1. V cenách jsou započteny náklady na manipulaci, podložení, označení a provedení řezu kolejnice.</t>
  </si>
  <si>
    <t>-43383235</t>
  </si>
  <si>
    <t xml:space="preserve">20   "řezání nových kolejnic S49"</t>
  </si>
  <si>
    <t>59</t>
  </si>
  <si>
    <t>5907055030</t>
  </si>
  <si>
    <t>Vrtání kolejnic otvor o průměru přes 23 mm. Poznámka: 1. V cenách jsou započteny náklady na manipulaci, podložení, označení a provedení vrtu ve stojině kolejnice.</t>
  </si>
  <si>
    <t>2086353107</t>
  </si>
  <si>
    <t xml:space="preserve">24   "vrtání nových kolejnic v ochranných pásmech výhybek"</t>
  </si>
  <si>
    <t>60</t>
  </si>
  <si>
    <t>5909031010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</si>
  <si>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</si>
  <si>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135506337</t>
  </si>
  <si>
    <t xml:space="preserve">0,020*2   "2x úpravav úseku km 117,676 - 117,696"</t>
  </si>
  <si>
    <t xml:space="preserve">0,019*2  "2x úprava v úseku km 118,239 - 118,258"</t>
  </si>
  <si>
    <t>61</t>
  </si>
  <si>
    <t>5909032010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</si>
  <si>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</si>
  <si>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-226661381</t>
  </si>
  <si>
    <t>Poznámka k položce:_x000d_
Kilometr koleje=km</t>
  </si>
  <si>
    <t xml:space="preserve">0,020   "následná úprava GPK v úseku km 117,676 - 117,696"</t>
  </si>
  <si>
    <t xml:space="preserve">0,019   "následná úprava GPK v úseku km 118,239 - 118,258"</t>
  </si>
  <si>
    <t>62</t>
  </si>
  <si>
    <t>5913040030</t>
  </si>
  <si>
    <t>Montáž celopryžové přejezdové konstrukce málo zatížené v koleji část vnější a vnitřní včetně závěrných zídek. Poznámka: 1. V cenách jsou započteny náklady na montáž konstrukce. 2. V cenách nejsou obsaženy náklady na dodávku materiálu.</t>
  </si>
  <si>
    <t>-346099387</t>
  </si>
  <si>
    <t>1,8"montáž v úseku km 117,998 - 118,002"</t>
  </si>
  <si>
    <t xml:space="preserve">1,8   "montáž v úseku km 118,010 - 118,012"</t>
  </si>
  <si>
    <t>63</t>
  </si>
  <si>
    <t>5963101007</t>
  </si>
  <si>
    <t>Přejezd celopryžový pro nezatížené komunikace se závěrnou zídkou tv. T</t>
  </si>
  <si>
    <t>1492851557</t>
  </si>
  <si>
    <t xml:space="preserve">2*1,8         "pedeSTRAIL přechody do SK3"</t>
  </si>
  <si>
    <t>64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</si>
  <si>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</si>
  <si>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</si>
  <si>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-612788961</t>
  </si>
  <si>
    <t xml:space="preserve">0,148*2   "2x úprava v úseku km 117,696 - 117,844"</t>
  </si>
  <si>
    <t xml:space="preserve">0,387*2   "2x úprava v úseku km 117,852 - 118,239"</t>
  </si>
  <si>
    <t>65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</si>
  <si>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</si>
  <si>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</si>
  <si>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319302530</t>
  </si>
  <si>
    <t xml:space="preserve">0,148   "následná úprava GPK v úseku km 117,696 - 117,844"</t>
  </si>
  <si>
    <t xml:space="preserve">0,387  "následná úprava GPK v úseku km 117,852 - 118,239"</t>
  </si>
  <si>
    <t>66</t>
  </si>
  <si>
    <t>5914110030</t>
  </si>
  <si>
    <t>Oprava nástupiště sypaného z kameniva úprava profilu v šíři 1 m. Poznámka: 1. V cenách jsou započteny náklady na manipulaci a naložení výzisku kameniva na dopravní prostředek. 2. V cenách nejsou obsaženy náklady na dodávku materiálu.</t>
  </si>
  <si>
    <t>-591315694</t>
  </si>
  <si>
    <t xml:space="preserve">298   "doplnění části nástupiště vlevo v úseku od km 117,852 - 118,150" </t>
  </si>
  <si>
    <t>67</t>
  </si>
  <si>
    <t>5905025110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</si>
  <si>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</si>
  <si>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-2047455353</t>
  </si>
  <si>
    <t xml:space="preserve">298*1*0,04   "doplnění 4 cm štěrkodrtě v úseku km 117,852 - 118,150"</t>
  </si>
  <si>
    <t xml:space="preserve">50*0,5*0,03   "doplnění 3 cm štěrkodrtě v úseku 117,950 - 118,000 - vpravo"</t>
  </si>
  <si>
    <t xml:space="preserve">98*0,5*0,03   "doplnění 3 cm ŚD v úseku 117,852 - 117,950 - vpravo"</t>
  </si>
  <si>
    <t xml:space="preserve">154*0,5*0,03  "doplnění 3 cm ŚD v úseku km 117,996 - 118,150"</t>
  </si>
  <si>
    <t>68</t>
  </si>
  <si>
    <t>5905023010</t>
  </si>
  <si>
    <t>Úprava povrchu stezky rozprostřením štěrkodrtě do 3 cm. Poznámka: 1. V cenách jsou započteny náklady na rozprostření a urovnání kameniva včetně zhutnění povrchu stezky. Platí pro nový i stávající stav. 2. V cenách nejsou obsaženy náklady na dodávku drtě.</t>
  </si>
  <si>
    <t>911982229</t>
  </si>
  <si>
    <t xml:space="preserve">50*0,5   "zřízení stezky od km 117,950 do km 118,000"</t>
  </si>
  <si>
    <t xml:space="preserve">98*0,5  "zřízení stezky od km 117,852 - 117,950"</t>
  </si>
  <si>
    <t xml:space="preserve">154*0,5   "zřízení štezky od km 117,996 - 118,150"</t>
  </si>
  <si>
    <t>69</t>
  </si>
  <si>
    <t>5905023020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</si>
  <si>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</si>
  <si>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-819340210</t>
  </si>
  <si>
    <t xml:space="preserve">298*1   "v úseku km 117,852 - 118,150"</t>
  </si>
  <si>
    <t>70</t>
  </si>
  <si>
    <t>5955101025</t>
  </si>
  <si>
    <t>Kamenivo drcené drť frakce 4/8</t>
  </si>
  <si>
    <t>-826524627</t>
  </si>
  <si>
    <t xml:space="preserve">6,25*1,6    "ŠD do nástupiště v úseku km 117,852 - 118,150"</t>
  </si>
  <si>
    <t xml:space="preserve">0,75*1,6         "ŠD do úseku 117,950 - 118,000"</t>
  </si>
  <si>
    <t xml:space="preserve">1,47*1,6      "ŠD do úseku km 117,852 - 117,950"</t>
  </si>
  <si>
    <t xml:space="preserve">2,310*1,6   "ŠD do úseku km 117,996 - 118,150"</t>
  </si>
  <si>
    <t>71</t>
  </si>
  <si>
    <t>5955101013</t>
  </si>
  <si>
    <t>Kamenivo drcené štěrkodrť frakce 0/4</t>
  </si>
  <si>
    <t>-2052837252</t>
  </si>
  <si>
    <t xml:space="preserve">5,67*1,8    "kamenivo do nástupiště v úseku km 117,852 - 118,150"</t>
  </si>
  <si>
    <t>72</t>
  </si>
  <si>
    <t>5905105020</t>
  </si>
  <si>
    <t>Doplnění KL kamenivem ojediněle ručně ve výhybce. Poznámka: 1. V cenách jsou započteny náklady na doplnění kameniva ojediněle ručně vidlemi a/nebo souvisle strojně z výsypných vozů případně nakladačem. 2. V cenách nejsou obsaženy náklady na dodávku kameniva.</t>
  </si>
  <si>
    <t>-1248262322</t>
  </si>
  <si>
    <t xml:space="preserve">10    "kamenivo na 1x podbíjení výh. č. 5 a 11"</t>
  </si>
  <si>
    <t>73</t>
  </si>
  <si>
    <t>5909041010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</si>
  <si>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</si>
  <si>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1737681440</t>
  </si>
  <si>
    <t xml:space="preserve">50   "výhybka č.5"</t>
  </si>
  <si>
    <t xml:space="preserve">44   "výhybka č. 11"</t>
  </si>
  <si>
    <t>74</t>
  </si>
  <si>
    <t>5905110020</t>
  </si>
  <si>
    <t>Snížení KL pod patou kolejnice ve výhybce. Poznámka: 1. V cenách jsou započteny náklady na snížení KL pod patou kolejnice ručně vidlemi. 2. V cenách nejsou obsaženy náklady na doplnění a dodávku kameniva.</t>
  </si>
  <si>
    <t>1217188783</t>
  </si>
  <si>
    <t xml:space="preserve">50   "výh. č. 5"</t>
  </si>
  <si>
    <t xml:space="preserve">44   "výh. č. 11"</t>
  </si>
  <si>
    <t>01.2 - Demontáž SK 5</t>
  </si>
  <si>
    <t>OST - Ostatní</t>
  </si>
  <si>
    <t>673541035</t>
  </si>
  <si>
    <t xml:space="preserve">0,005   "demontáž KR KV6 - ZV7"</t>
  </si>
  <si>
    <t xml:space="preserve">0,080   "demontáž KV7 - po most"</t>
  </si>
  <si>
    <t xml:space="preserve">0,014   "demontáž od konce mostu do km 117,830"</t>
  </si>
  <si>
    <t>-1289572697</t>
  </si>
  <si>
    <t xml:space="preserve">7   "demontáž dřev. pražce mezi KV6 - ZV7"</t>
  </si>
  <si>
    <t xml:space="preserve">121   "demontáž mezi KV 7 - po most"</t>
  </si>
  <si>
    <t xml:space="preserve">21   "demontáž od mostu c délce 14m"</t>
  </si>
  <si>
    <t>5905065010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</si>
  <si>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</si>
  <si>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125081428</t>
  </si>
  <si>
    <t xml:space="preserve">99*3,5   "od KV 6 po km 117,830"</t>
  </si>
  <si>
    <t>485972281</t>
  </si>
  <si>
    <t xml:space="preserve">49*4   "ve výh. č. 7"</t>
  </si>
  <si>
    <t>5911655220</t>
  </si>
  <si>
    <t>Demontáž jednoduché výhybky na úložišti ocelové pražce válcované soustavy A. Poznámka: 1. V cenách jsou započteny náklady na demontáž do součástí, manipulaci, naložení na dopravní prostředek a uložení vyzískaného materiálu na úložišti.</t>
  </si>
  <si>
    <t>-1734483468</t>
  </si>
  <si>
    <t xml:space="preserve">49    "výhybka č. 7"</t>
  </si>
  <si>
    <t>5911671100</t>
  </si>
  <si>
    <t>Příplatek za demontáž v ose koleje výhybky jednoduché pražce ocelové válcované soustavy A. Poznámka: 1. V cenách jsou započteny náklady za obtížnost demontáže v ose koleje.</t>
  </si>
  <si>
    <t>501827761</t>
  </si>
  <si>
    <t xml:space="preserve">49    "výhybka č.7"</t>
  </si>
  <si>
    <t>5914150020</t>
  </si>
  <si>
    <t>Montáž zarážedla kolejnicového. Poznámka: 1. V cenách jsou započteny náklady na montáž podle vzorového listu. 2. V cenách nejsou obsaženy náklady na dodávku materiálu.</t>
  </si>
  <si>
    <t>614620232</t>
  </si>
  <si>
    <t xml:space="preserve">1   "v km 117,830"</t>
  </si>
  <si>
    <t>5964175005</t>
  </si>
  <si>
    <t>Zarážedlo kolejové tvaru S49</t>
  </si>
  <si>
    <t>-415026277</t>
  </si>
  <si>
    <t xml:space="preserve">1    "km 117,830"</t>
  </si>
  <si>
    <t>OST</t>
  </si>
  <si>
    <t>01.3 - Demontáž SK 7</t>
  </si>
  <si>
    <t>1707401476</t>
  </si>
  <si>
    <t xml:space="preserve">0,067   "demontáž KV7 - 117,864"</t>
  </si>
  <si>
    <t>-149553585</t>
  </si>
  <si>
    <t xml:space="preserve">101   "demontáž pražců KV7 - 117,864"</t>
  </si>
  <si>
    <t>-595450731</t>
  </si>
  <si>
    <t xml:space="preserve">67*3,5   "od KV 7 po km 117,864"</t>
  </si>
  <si>
    <t>5914145020</t>
  </si>
  <si>
    <t>Demontáž zarážedla kolejnicového. Poznámka: 1. V cenách jsou započteny náklady na vybourání, odstranění a naložení výzisku na dopravní prostředek.</t>
  </si>
  <si>
    <t>-1560235689</t>
  </si>
  <si>
    <t xml:space="preserve">1   " pražcové v km 117,864"</t>
  </si>
  <si>
    <t>01.4 - Úprava GPK výh. č. 1,2,3,4,10,12,13</t>
  </si>
  <si>
    <t>665014998</t>
  </si>
  <si>
    <t xml:space="preserve">8,4   "kamenivo pro podbití výběhů"</t>
  </si>
  <si>
    <t>-2078634628</t>
  </si>
  <si>
    <t xml:space="preserve">0,2   "výběhy výhybek"</t>
  </si>
  <si>
    <t>1666532602</t>
  </si>
  <si>
    <t xml:space="preserve">44   "výh.č. 1"</t>
  </si>
  <si>
    <t xml:space="preserve">44  "výh. č. 2"</t>
  </si>
  <si>
    <t xml:space="preserve">50   "výh.č. 3"</t>
  </si>
  <si>
    <t xml:space="preserve">50   "výh. č. 4"</t>
  </si>
  <si>
    <t xml:space="preserve">50   "výh.č. 10"</t>
  </si>
  <si>
    <t xml:space="preserve">50   "výh.č. 12"</t>
  </si>
  <si>
    <t xml:space="preserve">50   "výh.č.  13"</t>
  </si>
  <si>
    <t>1181781579</t>
  </si>
  <si>
    <t xml:space="preserve">21   "doplnění kameniva pro 1x podbíjení výhybek č.1,2,3,4,10,12,13"</t>
  </si>
  <si>
    <t>992000589</t>
  </si>
  <si>
    <t xml:space="preserve">338   "výh. č. 1,2,3,4,10,12,13"</t>
  </si>
  <si>
    <t>-1981072288</t>
  </si>
  <si>
    <t xml:space="preserve">0,200    "výběhy"</t>
  </si>
  <si>
    <t>-1155906450</t>
  </si>
  <si>
    <t xml:space="preserve">19,84*1,8   "kamenivo pro 1x podbíjení výhybek č. 1,2,3,4,10,12,13"</t>
  </si>
  <si>
    <t xml:space="preserve">7,93*1,8  "kamenivo pro podbití výběhů"</t>
  </si>
  <si>
    <t>03 - Ostatní</t>
  </si>
  <si>
    <t>03.1 - Manipulace, přepravy, poplatky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</si>
  <si>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</si>
  <si>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</si>
  <si>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660384137</t>
  </si>
  <si>
    <t xml:space="preserve">58,8   "snesení 16 ks 75m kol. pasů v žst. Rakšice"</t>
  </si>
  <si>
    <t xml:space="preserve">814*0,275   "snesení 814 ks bet. pražců B03 v žst Rakšice"</t>
  </si>
  <si>
    <t>9902100300</t>
  </si>
  <si>
    <t>Doprava obousměrná (např. dodávek z vlastních zásob zhotovitele nebo objednatele nebo výzisku)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</si>
  <si>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512</t>
  </si>
  <si>
    <t>1558438534</t>
  </si>
  <si>
    <t xml:space="preserve">151,720*1,8   "kamenivo po odtěženém nástupišti"</t>
  </si>
  <si>
    <t xml:space="preserve">1013,654*1,8   "odtěžené žel. kamenivo z kolejí a výhybky" 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</si>
  <si>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</si>
  <si>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</si>
  <si>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-1235952035</t>
  </si>
  <si>
    <t xml:space="preserve">0,433   "pryžové podložky"</t>
  </si>
  <si>
    <t xml:space="preserve">0,216   "polyet. podložky"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</si>
  <si>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</si>
  <si>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</si>
  <si>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-1344075727</t>
  </si>
  <si>
    <t xml:space="preserve">5,441    "pražce dřev. výhybkové"</t>
  </si>
  <si>
    <t xml:space="preserve">0,016   "alkamidové spojky"</t>
  </si>
  <si>
    <t xml:space="preserve">16,701   "pražce dřev. příčné vystrojené"</t>
  </si>
  <si>
    <t xml:space="preserve">0,071   "komplety SKL 24"</t>
  </si>
  <si>
    <t xml:space="preserve">0,006   "podložka pryž. pod patu kolejnice"</t>
  </si>
  <si>
    <t xml:space="preserve">0,526   "komplety ŽS4"</t>
  </si>
  <si>
    <t xml:space="preserve">0,257   "vrtule R1"</t>
  </si>
  <si>
    <t xml:space="preserve">2          "kolejnicové zarážedlo S49"</t>
  </si>
  <si>
    <t xml:space="preserve">1,5     "přejezdová kce typu pedeStrail vč záv. zídek"</t>
  </si>
  <si>
    <t xml:space="preserve">822*0,080   "přeprava do spalovny příčných pražců z SK3"</t>
  </si>
  <si>
    <t xml:space="preserve">95*0,120   "přeprava výhybkových pražců z výh.č 6 do spalovny"</t>
  </si>
  <si>
    <t xml:space="preserve">149*0,080   "přeprava do spalovny příčných pražců z SK 5"</t>
  </si>
  <si>
    <t xml:space="preserve">101*0,080   "přeprava do spalovny příčných pražců z SK7"</t>
  </si>
  <si>
    <t xml:space="preserve">1,095           "LISy"</t>
  </si>
  <si>
    <t xml:space="preserve">0,008   "polyet. pásy v kotoučích"</t>
  </si>
  <si>
    <t xml:space="preserve">0,044   "Fe6"</t>
  </si>
  <si>
    <t xml:space="preserve">20   "přeprava kontaminovaného štěrku z výhybek č. 6 a 7"</t>
  </si>
  <si>
    <t xml:space="preserve">17,582    "obrubník chodníkový"</t>
  </si>
  <si>
    <t xml:space="preserve">29*2,5   "beton do obrubníků chodníkových a závěrných zídek"</t>
  </si>
  <si>
    <t xml:space="preserve">1183*0,0004     "geotextílie 400g/m2"</t>
  </si>
  <si>
    <t>9902300100</t>
  </si>
  <si>
    <t>Doprava jednosměrná (např. nakupovaného materiálu)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</si>
  <si>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-625440867</t>
  </si>
  <si>
    <t xml:space="preserve">2011,003  "kamenivo fr. 31,5/63 do SK3"</t>
  </si>
  <si>
    <t xml:space="preserve">49,986   "kamenivo fr. 31,5/63 na podbíjení výh. č. 1,2,3,4,10,12,13"</t>
  </si>
  <si>
    <t xml:space="preserve">17,248   "ŠD 4/8"</t>
  </si>
  <si>
    <t xml:space="preserve">10,206    "ŠD 0/4"</t>
  </si>
  <si>
    <t>9903100100</t>
  </si>
  <si>
    <t>Přeprava mechanizace na místo prováděných prací o hmotnosti do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</si>
  <si>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293364294</t>
  </si>
  <si>
    <t>9903200100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</si>
  <si>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</si>
  <si>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-399161159</t>
  </si>
  <si>
    <t>9909000100</t>
  </si>
  <si>
    <t xml:space="preserve"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</si>
  <si>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-1192388377</t>
  </si>
  <si>
    <t xml:space="preserve">2097,673    "poplatek za uložení kameniva"</t>
  </si>
  <si>
    <t>9909000200</t>
  </si>
  <si>
    <t xml:space="preserve">Poplatek za uložení nebezpečného odpadu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</si>
  <si>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2143506616</t>
  </si>
  <si>
    <t xml:space="preserve">20     "uložení štěrku z kontaminovaných výhybek"</t>
  </si>
  <si>
    <t>9909000300</t>
  </si>
  <si>
    <t xml:space="preserve">Poplatek za likvidaci dřevěných kolejnicových podpor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</si>
  <si>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-1675587111</t>
  </si>
  <si>
    <t xml:space="preserve">97,16   "dřev. pražce"</t>
  </si>
  <si>
    <t>9909000400</t>
  </si>
  <si>
    <t xml:space="preserve"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</si>
  <si>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491742222</t>
  </si>
  <si>
    <t xml:space="preserve">0,649   "poplatek za likvidaci pryž. a polyet. podložek"</t>
  </si>
  <si>
    <t>03.2 - VON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</si>
  <si>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</si>
  <si>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</si>
  <si>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</si>
  <si>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</si>
  <si>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</si>
  <si>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-8583726</t>
  </si>
  <si>
    <t xml:space="preserve">1   "výh. č. 6"</t>
  </si>
  <si>
    <t xml:space="preserve">1   "výh. č. 7"</t>
  </si>
  <si>
    <t>022101001</t>
  </si>
  <si>
    <t>Geodetické práce Geodetické práce před opravou</t>
  </si>
  <si>
    <t>%</t>
  </si>
  <si>
    <t>1892576254</t>
  </si>
  <si>
    <t>022101011</t>
  </si>
  <si>
    <t>Geodetické práce Geodetické práce v průběhu opravy</t>
  </si>
  <si>
    <t>-270974860</t>
  </si>
  <si>
    <t>022101021</t>
  </si>
  <si>
    <t>Geodetické práce Geodetické práce po ukončení opravy</t>
  </si>
  <si>
    <t>-726284829</t>
  </si>
  <si>
    <t>022121001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</si>
  <si>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</si>
  <si>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659848190</t>
  </si>
  <si>
    <t>023122001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</si>
  <si>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</si>
  <si>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1963020491</t>
  </si>
  <si>
    <t>023131001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</si>
  <si>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</si>
  <si>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1340035212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</si>
  <si>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</si>
  <si>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</si>
  <si>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2118533441</t>
  </si>
  <si>
    <t>1*2,5 'Přepočtené koeficientem množství</t>
  </si>
  <si>
    <t>032105001</t>
  </si>
  <si>
    <t>Územní vlivy mimostaveništní doprava</t>
  </si>
  <si>
    <t>Kč</t>
  </si>
  <si>
    <t>-257926864</t>
  </si>
  <si>
    <t>033121001</t>
  </si>
  <si>
    <t>Provozní vlivy Rušení prací železničním provozem širá trať nebo dopravny s kolejovým rozvětvením s počtem vlaků za směnu 8,5 hod. do 25</t>
  </si>
  <si>
    <t>-1627671093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</si>
  <si>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</si>
  <si>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</si>
  <si>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-1234194141</t>
  </si>
  <si>
    <t>034111001</t>
  </si>
  <si>
    <t>Další náklady na pracovníky Zákonné příplatky ke mzdě za práci o sobotách, nedělích a státem uznaných svátcích</t>
  </si>
  <si>
    <t>Kč/hod</t>
  </si>
  <si>
    <t>864428926</t>
  </si>
  <si>
    <t>02 - SSZT</t>
  </si>
  <si>
    <t>02.1 - SSZT</t>
  </si>
  <si>
    <t>7590917022</t>
  </si>
  <si>
    <t>Demontáž výkolejky s návěstním tělesem se zámkem kontrolním</t>
  </si>
  <si>
    <t>-875499258</t>
  </si>
  <si>
    <t>7591307010</t>
  </si>
  <si>
    <t>Demontáž zámku výměnového jednoduchého</t>
  </si>
  <si>
    <t>-1246800378</t>
  </si>
  <si>
    <t>7591307040</t>
  </si>
  <si>
    <t>Demontáž zámku zástrčkového</t>
  </si>
  <si>
    <t>51060185</t>
  </si>
  <si>
    <t>HZS4232R</t>
  </si>
  <si>
    <t>Hodinová zúčtovací sazba technik odborný</t>
  </si>
  <si>
    <t>hod</t>
  </si>
  <si>
    <t>1674392598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</si>
</sst>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8" fillId="0" borderId="19" xfId="0" applyFont="1" applyBorder="1" applyAlignment="1"/>
    <xf numFmtId="0" fontId="8" fillId="0" borderId="20" xfId="0" applyFont="1" applyBorder="1" applyAlignment="1"/>
    <xf numFmtId="166" fontId="8" fillId="0" borderId="20" xfId="0" applyNumberFormat="1" applyFont="1" applyBorder="1" applyAlignment="1"/>
    <xf numFmtId="166" fontId="8" fillId="0" borderId="21" xfId="0" applyNumberFormat="1" applyFont="1" applyBorder="1" applyAlignment="1"/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26</v>
      </c>
      <c r="AK11" s="30" t="s">
        <v>27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28</v>
      </c>
      <c r="AK13" s="30" t="s">
        <v>25</v>
      </c>
      <c r="AN13" s="32" t="s">
        <v>29</v>
      </c>
      <c r="AR13" s="20"/>
      <c r="BE13" s="29"/>
      <c r="BS13" s="17" t="s">
        <v>6</v>
      </c>
    </row>
    <row r="14">
      <c r="B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N14" s="32" t="s">
        <v>29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30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26</v>
      </c>
      <c r="AK17" s="30" t="s">
        <v>27</v>
      </c>
      <c r="AN17" s="25" t="s">
        <v>1</v>
      </c>
      <c r="AR17" s="20"/>
      <c r="BE17" s="29"/>
      <c r="BS17" s="17" t="s">
        <v>31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32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33</v>
      </c>
      <c r="AK20" s="30" t="s">
        <v>27</v>
      </c>
      <c r="AN20" s="25" t="s">
        <v>1</v>
      </c>
      <c r="AR20" s="20"/>
      <c r="BE20" s="29"/>
      <c r="BS20" s="17" t="s">
        <v>3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34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39</v>
      </c>
      <c r="E29" s="3"/>
      <c r="F29" s="30" t="s">
        <v>40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41</v>
      </c>
      <c r="G30" s="3"/>
      <c r="H30" s="3"/>
      <c r="I30" s="3"/>
      <c r="J30" s="3"/>
      <c r="K30" s="3"/>
      <c r="L30" s="43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42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43</v>
      </c>
      <c r="G32" s="3"/>
      <c r="H32" s="3"/>
      <c r="I32" s="3"/>
      <c r="J32" s="3"/>
      <c r="K32" s="3"/>
      <c r="L32" s="43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44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45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46</v>
      </c>
      <c r="U35" s="48"/>
      <c r="V35" s="48"/>
      <c r="W35" s="48"/>
      <c r="X35" s="50" t="s">
        <v>47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48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49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50</v>
      </c>
      <c r="AI60" s="39"/>
      <c r="AJ60" s="39"/>
      <c r="AK60" s="39"/>
      <c r="AL60" s="39"/>
      <c r="AM60" s="56" t="s">
        <v>51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52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53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50</v>
      </c>
      <c r="AI75" s="39"/>
      <c r="AJ75" s="39"/>
      <c r="AK75" s="39"/>
      <c r="AL75" s="39"/>
      <c r="AM75" s="56" t="s">
        <v>51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010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Oprava staničních kolejí v žst. Rakšice - kolej č.3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>žst. Rakšice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26. 5. 2020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30</v>
      </c>
      <c r="AJ89" s="36"/>
      <c r="AK89" s="36"/>
      <c r="AL89" s="36"/>
      <c r="AM89" s="68" t="str">
        <f>IF(E17="","",E17)</f>
        <v xml:space="preserve"> </v>
      </c>
      <c r="AN89" s="4"/>
      <c r="AO89" s="4"/>
      <c r="AP89" s="4"/>
      <c r="AQ89" s="36"/>
      <c r="AR89" s="37"/>
      <c r="AS89" s="69" t="s">
        <v>55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28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32</v>
      </c>
      <c r="AJ90" s="36"/>
      <c r="AK90" s="36"/>
      <c r="AL90" s="36"/>
      <c r="AM90" s="68" t="str">
        <f>IF(E20="","",E20)</f>
        <v>Ondřej Bozek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56</v>
      </c>
      <c r="D92" s="78"/>
      <c r="E92" s="78"/>
      <c r="F92" s="78"/>
      <c r="G92" s="78"/>
      <c r="H92" s="79"/>
      <c r="I92" s="80" t="s">
        <v>57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58</v>
      </c>
      <c r="AH92" s="78"/>
      <c r="AI92" s="78"/>
      <c r="AJ92" s="78"/>
      <c r="AK92" s="78"/>
      <c r="AL92" s="78"/>
      <c r="AM92" s="78"/>
      <c r="AN92" s="80" t="s">
        <v>59</v>
      </c>
      <c r="AO92" s="78"/>
      <c r="AP92" s="82"/>
      <c r="AQ92" s="83" t="s">
        <v>60</v>
      </c>
      <c r="AR92" s="37"/>
      <c r="AS92" s="84" t="s">
        <v>61</v>
      </c>
      <c r="AT92" s="85" t="s">
        <v>62</v>
      </c>
      <c r="AU92" s="85" t="s">
        <v>63</v>
      </c>
      <c r="AV92" s="85" t="s">
        <v>64</v>
      </c>
      <c r="AW92" s="85" t="s">
        <v>65</v>
      </c>
      <c r="AX92" s="85" t="s">
        <v>66</v>
      </c>
      <c r="AY92" s="85" t="s">
        <v>67</v>
      </c>
      <c r="AZ92" s="85" t="s">
        <v>68</v>
      </c>
      <c r="BA92" s="85" t="s">
        <v>69</v>
      </c>
      <c r="BB92" s="85" t="s">
        <v>70</v>
      </c>
      <c r="BC92" s="85" t="s">
        <v>71</v>
      </c>
      <c r="BD92" s="86" t="s">
        <v>72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73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ROUND(AG95+AG100+AG103,2)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ROUND(AS95+AS100+AS103,2)</f>
        <v>0</v>
      </c>
      <c r="AT94" s="97">
        <f>ROUND(SUM(AV94:AW94),2)</f>
        <v>0</v>
      </c>
      <c r="AU94" s="98">
        <f>ROUND(AU95+AU100+AU103,5)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ROUND(AZ95+AZ100+AZ103,2)</f>
        <v>0</v>
      </c>
      <c r="BA94" s="97">
        <f>ROUND(BA95+BA100+BA103,2)</f>
        <v>0</v>
      </c>
      <c r="BB94" s="97">
        <f>ROUND(BB95+BB100+BB103,2)</f>
        <v>0</v>
      </c>
      <c r="BC94" s="97">
        <f>ROUND(BC95+BC100+BC103,2)</f>
        <v>0</v>
      </c>
      <c r="BD94" s="99">
        <f>ROUND(BD95+BD100+BD103,2)</f>
        <v>0</v>
      </c>
      <c r="BE94" s="6"/>
      <c r="BS94" s="100" t="s">
        <v>74</v>
      </c>
      <c r="BT94" s="100" t="s">
        <v>75</v>
      </c>
      <c r="BU94" s="101" t="s">
        <v>76</v>
      </c>
      <c r="BV94" s="100" t="s">
        <v>77</v>
      </c>
      <c r="BW94" s="100" t="s">
        <v>4</v>
      </c>
      <c r="BX94" s="100" t="s">
        <v>78</v>
      </c>
      <c r="CL94" s="100" t="s">
        <v>1</v>
      </c>
    </row>
    <row r="95" s="7" customFormat="1" ht="16.5" customHeight="1">
      <c r="A95" s="7"/>
      <c r="B95" s="102"/>
      <c r="C95" s="103"/>
      <c r="D95" s="104" t="s">
        <v>79</v>
      </c>
      <c r="E95" s="104"/>
      <c r="F95" s="104"/>
      <c r="G95" s="104"/>
      <c r="H95" s="104"/>
      <c r="I95" s="105"/>
      <c r="J95" s="104" t="s">
        <v>80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ROUND(SUM(AG96:AG99),2)</f>
        <v>0</v>
      </c>
      <c r="AH95" s="105"/>
      <c r="AI95" s="105"/>
      <c r="AJ95" s="105"/>
      <c r="AK95" s="105"/>
      <c r="AL95" s="105"/>
      <c r="AM95" s="105"/>
      <c r="AN95" s="107">
        <f>SUM(AG95,AT95)</f>
        <v>0</v>
      </c>
      <c r="AO95" s="105"/>
      <c r="AP95" s="105"/>
      <c r="AQ95" s="108" t="s">
        <v>81</v>
      </c>
      <c r="AR95" s="102"/>
      <c r="AS95" s="109">
        <f>ROUND(SUM(AS96:AS99),2)</f>
        <v>0</v>
      </c>
      <c r="AT95" s="110">
        <f>ROUND(SUM(AV95:AW95),2)</f>
        <v>0</v>
      </c>
      <c r="AU95" s="111">
        <f>ROUND(SUM(AU96:AU99),5)</f>
        <v>0</v>
      </c>
      <c r="AV95" s="110">
        <f>ROUND(AZ95*L29,2)</f>
        <v>0</v>
      </c>
      <c r="AW95" s="110">
        <f>ROUND(BA95*L30,2)</f>
        <v>0</v>
      </c>
      <c r="AX95" s="110">
        <f>ROUND(BB95*L29,2)</f>
        <v>0</v>
      </c>
      <c r="AY95" s="110">
        <f>ROUND(BC95*L30,2)</f>
        <v>0</v>
      </c>
      <c r="AZ95" s="110">
        <f>ROUND(SUM(AZ96:AZ99),2)</f>
        <v>0</v>
      </c>
      <c r="BA95" s="110">
        <f>ROUND(SUM(BA96:BA99),2)</f>
        <v>0</v>
      </c>
      <c r="BB95" s="110">
        <f>ROUND(SUM(BB96:BB99),2)</f>
        <v>0</v>
      </c>
      <c r="BC95" s="110">
        <f>ROUND(SUM(BC96:BC99),2)</f>
        <v>0</v>
      </c>
      <c r="BD95" s="112">
        <f>ROUND(SUM(BD96:BD99),2)</f>
        <v>0</v>
      </c>
      <c r="BE95" s="7"/>
      <c r="BS95" s="113" t="s">
        <v>74</v>
      </c>
      <c r="BT95" s="113" t="s">
        <v>82</v>
      </c>
      <c r="BU95" s="113" t="s">
        <v>76</v>
      </c>
      <c r="BV95" s="113" t="s">
        <v>77</v>
      </c>
      <c r="BW95" s="113" t="s">
        <v>83</v>
      </c>
      <c r="BX95" s="113" t="s">
        <v>4</v>
      </c>
      <c r="CL95" s="113" t="s">
        <v>1</v>
      </c>
      <c r="CM95" s="113" t="s">
        <v>84</v>
      </c>
    </row>
    <row r="96" s="4" customFormat="1" ht="16.5" customHeight="1">
      <c r="A96" s="114" t="s">
        <v>85</v>
      </c>
      <c r="B96" s="62"/>
      <c r="C96" s="10"/>
      <c r="D96" s="10"/>
      <c r="E96" s="115" t="s">
        <v>86</v>
      </c>
      <c r="F96" s="115"/>
      <c r="G96" s="115"/>
      <c r="H96" s="115"/>
      <c r="I96" s="115"/>
      <c r="J96" s="10"/>
      <c r="K96" s="115" t="s">
        <v>87</v>
      </c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6">
        <f>'01.1 - Oprava SK 3'!J32</f>
        <v>0</v>
      </c>
      <c r="AH96" s="10"/>
      <c r="AI96" s="10"/>
      <c r="AJ96" s="10"/>
      <c r="AK96" s="10"/>
      <c r="AL96" s="10"/>
      <c r="AM96" s="10"/>
      <c r="AN96" s="116">
        <f>SUM(AG96,AT96)</f>
        <v>0</v>
      </c>
      <c r="AO96" s="10"/>
      <c r="AP96" s="10"/>
      <c r="AQ96" s="117" t="s">
        <v>88</v>
      </c>
      <c r="AR96" s="62"/>
      <c r="AS96" s="118">
        <v>0</v>
      </c>
      <c r="AT96" s="119">
        <f>ROUND(SUM(AV96:AW96),2)</f>
        <v>0</v>
      </c>
      <c r="AU96" s="120">
        <f>'01.1 - Oprava SK 3'!P122</f>
        <v>0</v>
      </c>
      <c r="AV96" s="119">
        <f>'01.1 - Oprava SK 3'!J35</f>
        <v>0</v>
      </c>
      <c r="AW96" s="119">
        <f>'01.1 - Oprava SK 3'!J36</f>
        <v>0</v>
      </c>
      <c r="AX96" s="119">
        <f>'01.1 - Oprava SK 3'!J37</f>
        <v>0</v>
      </c>
      <c r="AY96" s="119">
        <f>'01.1 - Oprava SK 3'!J38</f>
        <v>0</v>
      </c>
      <c r="AZ96" s="119">
        <f>'01.1 - Oprava SK 3'!F35</f>
        <v>0</v>
      </c>
      <c r="BA96" s="119">
        <f>'01.1 - Oprava SK 3'!F36</f>
        <v>0</v>
      </c>
      <c r="BB96" s="119">
        <f>'01.1 - Oprava SK 3'!F37</f>
        <v>0</v>
      </c>
      <c r="BC96" s="119">
        <f>'01.1 - Oprava SK 3'!F38</f>
        <v>0</v>
      </c>
      <c r="BD96" s="121">
        <f>'01.1 - Oprava SK 3'!F39</f>
        <v>0</v>
      </c>
      <c r="BE96" s="4"/>
      <c r="BT96" s="25" t="s">
        <v>84</v>
      </c>
      <c r="BV96" s="25" t="s">
        <v>77</v>
      </c>
      <c r="BW96" s="25" t="s">
        <v>89</v>
      </c>
      <c r="BX96" s="25" t="s">
        <v>83</v>
      </c>
      <c r="CL96" s="25" t="s">
        <v>1</v>
      </c>
    </row>
    <row r="97" s="4" customFormat="1" ht="16.5" customHeight="1">
      <c r="A97" s="114" t="s">
        <v>85</v>
      </c>
      <c r="B97" s="62"/>
      <c r="C97" s="10"/>
      <c r="D97" s="10"/>
      <c r="E97" s="115" t="s">
        <v>90</v>
      </c>
      <c r="F97" s="115"/>
      <c r="G97" s="115"/>
      <c r="H97" s="115"/>
      <c r="I97" s="115"/>
      <c r="J97" s="10"/>
      <c r="K97" s="115" t="s">
        <v>91</v>
      </c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6">
        <f>'01.2 - Demontáž SK 5'!J32</f>
        <v>0</v>
      </c>
      <c r="AH97" s="10"/>
      <c r="AI97" s="10"/>
      <c r="AJ97" s="10"/>
      <c r="AK97" s="10"/>
      <c r="AL97" s="10"/>
      <c r="AM97" s="10"/>
      <c r="AN97" s="116">
        <f>SUM(AG97,AT97)</f>
        <v>0</v>
      </c>
      <c r="AO97" s="10"/>
      <c r="AP97" s="10"/>
      <c r="AQ97" s="117" t="s">
        <v>88</v>
      </c>
      <c r="AR97" s="62"/>
      <c r="AS97" s="118">
        <v>0</v>
      </c>
      <c r="AT97" s="119">
        <f>ROUND(SUM(AV97:AW97),2)</f>
        <v>0</v>
      </c>
      <c r="AU97" s="120">
        <f>'01.2 - Demontáž SK 5'!P123</f>
        <v>0</v>
      </c>
      <c r="AV97" s="119">
        <f>'01.2 - Demontáž SK 5'!J35</f>
        <v>0</v>
      </c>
      <c r="AW97" s="119">
        <f>'01.2 - Demontáž SK 5'!J36</f>
        <v>0</v>
      </c>
      <c r="AX97" s="119">
        <f>'01.2 - Demontáž SK 5'!J37</f>
        <v>0</v>
      </c>
      <c r="AY97" s="119">
        <f>'01.2 - Demontáž SK 5'!J38</f>
        <v>0</v>
      </c>
      <c r="AZ97" s="119">
        <f>'01.2 - Demontáž SK 5'!F35</f>
        <v>0</v>
      </c>
      <c r="BA97" s="119">
        <f>'01.2 - Demontáž SK 5'!F36</f>
        <v>0</v>
      </c>
      <c r="BB97" s="119">
        <f>'01.2 - Demontáž SK 5'!F37</f>
        <v>0</v>
      </c>
      <c r="BC97" s="119">
        <f>'01.2 - Demontáž SK 5'!F38</f>
        <v>0</v>
      </c>
      <c r="BD97" s="121">
        <f>'01.2 - Demontáž SK 5'!F39</f>
        <v>0</v>
      </c>
      <c r="BE97" s="4"/>
      <c r="BT97" s="25" t="s">
        <v>84</v>
      </c>
      <c r="BV97" s="25" t="s">
        <v>77</v>
      </c>
      <c r="BW97" s="25" t="s">
        <v>92</v>
      </c>
      <c r="BX97" s="25" t="s">
        <v>83</v>
      </c>
      <c r="CL97" s="25" t="s">
        <v>1</v>
      </c>
    </row>
    <row r="98" s="4" customFormat="1" ht="16.5" customHeight="1">
      <c r="A98" s="114" t="s">
        <v>85</v>
      </c>
      <c r="B98" s="62"/>
      <c r="C98" s="10"/>
      <c r="D98" s="10"/>
      <c r="E98" s="115" t="s">
        <v>93</v>
      </c>
      <c r="F98" s="115"/>
      <c r="G98" s="115"/>
      <c r="H98" s="115"/>
      <c r="I98" s="115"/>
      <c r="J98" s="10"/>
      <c r="K98" s="115" t="s">
        <v>94</v>
      </c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6">
        <f>'01.3 - Demontáž SK 7'!J32</f>
        <v>0</v>
      </c>
      <c r="AH98" s="10"/>
      <c r="AI98" s="10"/>
      <c r="AJ98" s="10"/>
      <c r="AK98" s="10"/>
      <c r="AL98" s="10"/>
      <c r="AM98" s="10"/>
      <c r="AN98" s="116">
        <f>SUM(AG98,AT98)</f>
        <v>0</v>
      </c>
      <c r="AO98" s="10"/>
      <c r="AP98" s="10"/>
      <c r="AQ98" s="117" t="s">
        <v>88</v>
      </c>
      <c r="AR98" s="62"/>
      <c r="AS98" s="118">
        <v>0</v>
      </c>
      <c r="AT98" s="119">
        <f>ROUND(SUM(AV98:AW98),2)</f>
        <v>0</v>
      </c>
      <c r="AU98" s="120">
        <f>'01.3 - Demontáž SK 7'!P122</f>
        <v>0</v>
      </c>
      <c r="AV98" s="119">
        <f>'01.3 - Demontáž SK 7'!J35</f>
        <v>0</v>
      </c>
      <c r="AW98" s="119">
        <f>'01.3 - Demontáž SK 7'!J36</f>
        <v>0</v>
      </c>
      <c r="AX98" s="119">
        <f>'01.3 - Demontáž SK 7'!J37</f>
        <v>0</v>
      </c>
      <c r="AY98" s="119">
        <f>'01.3 - Demontáž SK 7'!J38</f>
        <v>0</v>
      </c>
      <c r="AZ98" s="119">
        <f>'01.3 - Demontáž SK 7'!F35</f>
        <v>0</v>
      </c>
      <c r="BA98" s="119">
        <f>'01.3 - Demontáž SK 7'!F36</f>
        <v>0</v>
      </c>
      <c r="BB98" s="119">
        <f>'01.3 - Demontáž SK 7'!F37</f>
        <v>0</v>
      </c>
      <c r="BC98" s="119">
        <f>'01.3 - Demontáž SK 7'!F38</f>
        <v>0</v>
      </c>
      <c r="BD98" s="121">
        <f>'01.3 - Demontáž SK 7'!F39</f>
        <v>0</v>
      </c>
      <c r="BE98" s="4"/>
      <c r="BT98" s="25" t="s">
        <v>84</v>
      </c>
      <c r="BV98" s="25" t="s">
        <v>77</v>
      </c>
      <c r="BW98" s="25" t="s">
        <v>95</v>
      </c>
      <c r="BX98" s="25" t="s">
        <v>83</v>
      </c>
      <c r="CL98" s="25" t="s">
        <v>1</v>
      </c>
    </row>
    <row r="99" s="4" customFormat="1" ht="16.5" customHeight="1">
      <c r="A99" s="114" t="s">
        <v>85</v>
      </c>
      <c r="B99" s="62"/>
      <c r="C99" s="10"/>
      <c r="D99" s="10"/>
      <c r="E99" s="115" t="s">
        <v>96</v>
      </c>
      <c r="F99" s="115"/>
      <c r="G99" s="115"/>
      <c r="H99" s="115"/>
      <c r="I99" s="115"/>
      <c r="J99" s="10"/>
      <c r="K99" s="115" t="s">
        <v>97</v>
      </c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115"/>
      <c r="X99" s="115"/>
      <c r="Y99" s="115"/>
      <c r="Z99" s="115"/>
      <c r="AA99" s="115"/>
      <c r="AB99" s="115"/>
      <c r="AC99" s="115"/>
      <c r="AD99" s="115"/>
      <c r="AE99" s="115"/>
      <c r="AF99" s="115"/>
      <c r="AG99" s="116">
        <f>'01.4 - Úprava GPK výh. č....'!J32</f>
        <v>0</v>
      </c>
      <c r="AH99" s="10"/>
      <c r="AI99" s="10"/>
      <c r="AJ99" s="10"/>
      <c r="AK99" s="10"/>
      <c r="AL99" s="10"/>
      <c r="AM99" s="10"/>
      <c r="AN99" s="116">
        <f>SUM(AG99,AT99)</f>
        <v>0</v>
      </c>
      <c r="AO99" s="10"/>
      <c r="AP99" s="10"/>
      <c r="AQ99" s="117" t="s">
        <v>88</v>
      </c>
      <c r="AR99" s="62"/>
      <c r="AS99" s="118">
        <v>0</v>
      </c>
      <c r="AT99" s="119">
        <f>ROUND(SUM(AV99:AW99),2)</f>
        <v>0</v>
      </c>
      <c r="AU99" s="120">
        <f>'01.4 - Úprava GPK výh. č....'!P122</f>
        <v>0</v>
      </c>
      <c r="AV99" s="119">
        <f>'01.4 - Úprava GPK výh. č....'!J35</f>
        <v>0</v>
      </c>
      <c r="AW99" s="119">
        <f>'01.4 - Úprava GPK výh. č....'!J36</f>
        <v>0</v>
      </c>
      <c r="AX99" s="119">
        <f>'01.4 - Úprava GPK výh. č....'!J37</f>
        <v>0</v>
      </c>
      <c r="AY99" s="119">
        <f>'01.4 - Úprava GPK výh. č....'!J38</f>
        <v>0</v>
      </c>
      <c r="AZ99" s="119">
        <f>'01.4 - Úprava GPK výh. č....'!F35</f>
        <v>0</v>
      </c>
      <c r="BA99" s="119">
        <f>'01.4 - Úprava GPK výh. č....'!F36</f>
        <v>0</v>
      </c>
      <c r="BB99" s="119">
        <f>'01.4 - Úprava GPK výh. č....'!F37</f>
        <v>0</v>
      </c>
      <c r="BC99" s="119">
        <f>'01.4 - Úprava GPK výh. č....'!F38</f>
        <v>0</v>
      </c>
      <c r="BD99" s="121">
        <f>'01.4 - Úprava GPK výh. č....'!F39</f>
        <v>0</v>
      </c>
      <c r="BE99" s="4"/>
      <c r="BT99" s="25" t="s">
        <v>84</v>
      </c>
      <c r="BV99" s="25" t="s">
        <v>77</v>
      </c>
      <c r="BW99" s="25" t="s">
        <v>98</v>
      </c>
      <c r="BX99" s="25" t="s">
        <v>83</v>
      </c>
      <c r="CL99" s="25" t="s">
        <v>1</v>
      </c>
    </row>
    <row r="100" s="7" customFormat="1" ht="16.5" customHeight="1">
      <c r="A100" s="7"/>
      <c r="B100" s="102"/>
      <c r="C100" s="103"/>
      <c r="D100" s="104" t="s">
        <v>99</v>
      </c>
      <c r="E100" s="104"/>
      <c r="F100" s="104"/>
      <c r="G100" s="104"/>
      <c r="H100" s="104"/>
      <c r="I100" s="105"/>
      <c r="J100" s="104" t="s">
        <v>100</v>
      </c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F100" s="104"/>
      <c r="AG100" s="106">
        <f>ROUND(SUM(AG101:AG102),2)</f>
        <v>0</v>
      </c>
      <c r="AH100" s="105"/>
      <c r="AI100" s="105"/>
      <c r="AJ100" s="105"/>
      <c r="AK100" s="105"/>
      <c r="AL100" s="105"/>
      <c r="AM100" s="105"/>
      <c r="AN100" s="107">
        <f>SUM(AG100,AT100)</f>
        <v>0</v>
      </c>
      <c r="AO100" s="105"/>
      <c r="AP100" s="105"/>
      <c r="AQ100" s="108" t="s">
        <v>81</v>
      </c>
      <c r="AR100" s="102"/>
      <c r="AS100" s="109">
        <f>ROUND(SUM(AS101:AS102),2)</f>
        <v>0</v>
      </c>
      <c r="AT100" s="110">
        <f>ROUND(SUM(AV100:AW100),2)</f>
        <v>0</v>
      </c>
      <c r="AU100" s="111">
        <f>ROUND(SUM(AU101:AU102),5)</f>
        <v>0</v>
      </c>
      <c r="AV100" s="110">
        <f>ROUND(AZ100*L29,2)</f>
        <v>0</v>
      </c>
      <c r="AW100" s="110">
        <f>ROUND(BA100*L30,2)</f>
        <v>0</v>
      </c>
      <c r="AX100" s="110">
        <f>ROUND(BB100*L29,2)</f>
        <v>0</v>
      </c>
      <c r="AY100" s="110">
        <f>ROUND(BC100*L30,2)</f>
        <v>0</v>
      </c>
      <c r="AZ100" s="110">
        <f>ROUND(SUM(AZ101:AZ102),2)</f>
        <v>0</v>
      </c>
      <c r="BA100" s="110">
        <f>ROUND(SUM(BA101:BA102),2)</f>
        <v>0</v>
      </c>
      <c r="BB100" s="110">
        <f>ROUND(SUM(BB101:BB102),2)</f>
        <v>0</v>
      </c>
      <c r="BC100" s="110">
        <f>ROUND(SUM(BC101:BC102),2)</f>
        <v>0</v>
      </c>
      <c r="BD100" s="112">
        <f>ROUND(SUM(BD101:BD102),2)</f>
        <v>0</v>
      </c>
      <c r="BE100" s="7"/>
      <c r="BS100" s="113" t="s">
        <v>74</v>
      </c>
      <c r="BT100" s="113" t="s">
        <v>82</v>
      </c>
      <c r="BU100" s="113" t="s">
        <v>76</v>
      </c>
      <c r="BV100" s="113" t="s">
        <v>77</v>
      </c>
      <c r="BW100" s="113" t="s">
        <v>101</v>
      </c>
      <c r="BX100" s="113" t="s">
        <v>4</v>
      </c>
      <c r="CL100" s="113" t="s">
        <v>1</v>
      </c>
      <c r="CM100" s="113" t="s">
        <v>84</v>
      </c>
    </row>
    <row r="101" s="4" customFormat="1" ht="16.5" customHeight="1">
      <c r="A101" s="114" t="s">
        <v>85</v>
      </c>
      <c r="B101" s="62"/>
      <c r="C101" s="10"/>
      <c r="D101" s="10"/>
      <c r="E101" s="115" t="s">
        <v>102</v>
      </c>
      <c r="F101" s="115"/>
      <c r="G101" s="115"/>
      <c r="H101" s="115"/>
      <c r="I101" s="115"/>
      <c r="J101" s="10"/>
      <c r="K101" s="115" t="s">
        <v>103</v>
      </c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115"/>
      <c r="X101" s="115"/>
      <c r="Y101" s="115"/>
      <c r="Z101" s="115"/>
      <c r="AA101" s="115"/>
      <c r="AB101" s="115"/>
      <c r="AC101" s="115"/>
      <c r="AD101" s="115"/>
      <c r="AE101" s="115"/>
      <c r="AF101" s="115"/>
      <c r="AG101" s="116">
        <f>'03.1 - Manipulace, přepra...'!J32</f>
        <v>0</v>
      </c>
      <c r="AH101" s="10"/>
      <c r="AI101" s="10"/>
      <c r="AJ101" s="10"/>
      <c r="AK101" s="10"/>
      <c r="AL101" s="10"/>
      <c r="AM101" s="10"/>
      <c r="AN101" s="116">
        <f>SUM(AG101,AT101)</f>
        <v>0</v>
      </c>
      <c r="AO101" s="10"/>
      <c r="AP101" s="10"/>
      <c r="AQ101" s="117" t="s">
        <v>88</v>
      </c>
      <c r="AR101" s="62"/>
      <c r="AS101" s="118">
        <v>0</v>
      </c>
      <c r="AT101" s="119">
        <f>ROUND(SUM(AV101:AW101),2)</f>
        <v>0</v>
      </c>
      <c r="AU101" s="120">
        <f>'03.1 - Manipulace, přepra...'!P123</f>
        <v>0</v>
      </c>
      <c r="AV101" s="119">
        <f>'03.1 - Manipulace, přepra...'!J35</f>
        <v>0</v>
      </c>
      <c r="AW101" s="119">
        <f>'03.1 - Manipulace, přepra...'!J36</f>
        <v>0</v>
      </c>
      <c r="AX101" s="119">
        <f>'03.1 - Manipulace, přepra...'!J37</f>
        <v>0</v>
      </c>
      <c r="AY101" s="119">
        <f>'03.1 - Manipulace, přepra...'!J38</f>
        <v>0</v>
      </c>
      <c r="AZ101" s="119">
        <f>'03.1 - Manipulace, přepra...'!F35</f>
        <v>0</v>
      </c>
      <c r="BA101" s="119">
        <f>'03.1 - Manipulace, přepra...'!F36</f>
        <v>0</v>
      </c>
      <c r="BB101" s="119">
        <f>'03.1 - Manipulace, přepra...'!F37</f>
        <v>0</v>
      </c>
      <c r="BC101" s="119">
        <f>'03.1 - Manipulace, přepra...'!F38</f>
        <v>0</v>
      </c>
      <c r="BD101" s="121">
        <f>'03.1 - Manipulace, přepra...'!F39</f>
        <v>0</v>
      </c>
      <c r="BE101" s="4"/>
      <c r="BT101" s="25" t="s">
        <v>84</v>
      </c>
      <c r="BV101" s="25" t="s">
        <v>77</v>
      </c>
      <c r="BW101" s="25" t="s">
        <v>104</v>
      </c>
      <c r="BX101" s="25" t="s">
        <v>101</v>
      </c>
      <c r="CL101" s="25" t="s">
        <v>1</v>
      </c>
    </row>
    <row r="102" s="4" customFormat="1" ht="16.5" customHeight="1">
      <c r="A102" s="114" t="s">
        <v>85</v>
      </c>
      <c r="B102" s="62"/>
      <c r="C102" s="10"/>
      <c r="D102" s="10"/>
      <c r="E102" s="115" t="s">
        <v>105</v>
      </c>
      <c r="F102" s="115"/>
      <c r="G102" s="115"/>
      <c r="H102" s="115"/>
      <c r="I102" s="115"/>
      <c r="J102" s="10"/>
      <c r="K102" s="115" t="s">
        <v>106</v>
      </c>
      <c r="L102" s="115"/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115"/>
      <c r="X102" s="115"/>
      <c r="Y102" s="115"/>
      <c r="Z102" s="115"/>
      <c r="AA102" s="115"/>
      <c r="AB102" s="115"/>
      <c r="AC102" s="115"/>
      <c r="AD102" s="115"/>
      <c r="AE102" s="115"/>
      <c r="AF102" s="115"/>
      <c r="AG102" s="116">
        <f>'03.2 - VON'!J32</f>
        <v>0</v>
      </c>
      <c r="AH102" s="10"/>
      <c r="AI102" s="10"/>
      <c r="AJ102" s="10"/>
      <c r="AK102" s="10"/>
      <c r="AL102" s="10"/>
      <c r="AM102" s="10"/>
      <c r="AN102" s="116">
        <f>SUM(AG102,AT102)</f>
        <v>0</v>
      </c>
      <c r="AO102" s="10"/>
      <c r="AP102" s="10"/>
      <c r="AQ102" s="117" t="s">
        <v>88</v>
      </c>
      <c r="AR102" s="62"/>
      <c r="AS102" s="118">
        <v>0</v>
      </c>
      <c r="AT102" s="119">
        <f>ROUND(SUM(AV102:AW102),2)</f>
        <v>0</v>
      </c>
      <c r="AU102" s="120">
        <f>'03.2 - VON'!P121</f>
        <v>0</v>
      </c>
      <c r="AV102" s="119">
        <f>'03.2 - VON'!J35</f>
        <v>0</v>
      </c>
      <c r="AW102" s="119">
        <f>'03.2 - VON'!J36</f>
        <v>0</v>
      </c>
      <c r="AX102" s="119">
        <f>'03.2 - VON'!J37</f>
        <v>0</v>
      </c>
      <c r="AY102" s="119">
        <f>'03.2 - VON'!J38</f>
        <v>0</v>
      </c>
      <c r="AZ102" s="119">
        <f>'03.2 - VON'!F35</f>
        <v>0</v>
      </c>
      <c r="BA102" s="119">
        <f>'03.2 - VON'!F36</f>
        <v>0</v>
      </c>
      <c r="BB102" s="119">
        <f>'03.2 - VON'!F37</f>
        <v>0</v>
      </c>
      <c r="BC102" s="119">
        <f>'03.2 - VON'!F38</f>
        <v>0</v>
      </c>
      <c r="BD102" s="121">
        <f>'03.2 - VON'!F39</f>
        <v>0</v>
      </c>
      <c r="BE102" s="4"/>
      <c r="BT102" s="25" t="s">
        <v>84</v>
      </c>
      <c r="BV102" s="25" t="s">
        <v>77</v>
      </c>
      <c r="BW102" s="25" t="s">
        <v>107</v>
      </c>
      <c r="BX102" s="25" t="s">
        <v>101</v>
      </c>
      <c r="CL102" s="25" t="s">
        <v>1</v>
      </c>
    </row>
    <row r="103" s="7" customFormat="1" ht="16.5" customHeight="1">
      <c r="A103" s="7"/>
      <c r="B103" s="102"/>
      <c r="C103" s="103"/>
      <c r="D103" s="104" t="s">
        <v>108</v>
      </c>
      <c r="E103" s="104"/>
      <c r="F103" s="104"/>
      <c r="G103" s="104"/>
      <c r="H103" s="104"/>
      <c r="I103" s="105"/>
      <c r="J103" s="104" t="s">
        <v>109</v>
      </c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  <c r="V103" s="104"/>
      <c r="W103" s="104"/>
      <c r="X103" s="104"/>
      <c r="Y103" s="104"/>
      <c r="Z103" s="104"/>
      <c r="AA103" s="104"/>
      <c r="AB103" s="104"/>
      <c r="AC103" s="104"/>
      <c r="AD103" s="104"/>
      <c r="AE103" s="104"/>
      <c r="AF103" s="104"/>
      <c r="AG103" s="106">
        <f>ROUND(AG104,2)</f>
        <v>0</v>
      </c>
      <c r="AH103" s="105"/>
      <c r="AI103" s="105"/>
      <c r="AJ103" s="105"/>
      <c r="AK103" s="105"/>
      <c r="AL103" s="105"/>
      <c r="AM103" s="105"/>
      <c r="AN103" s="107">
        <f>SUM(AG103,AT103)</f>
        <v>0</v>
      </c>
      <c r="AO103" s="105"/>
      <c r="AP103" s="105"/>
      <c r="AQ103" s="108" t="s">
        <v>81</v>
      </c>
      <c r="AR103" s="102"/>
      <c r="AS103" s="109">
        <f>ROUND(AS104,2)</f>
        <v>0</v>
      </c>
      <c r="AT103" s="110">
        <f>ROUND(SUM(AV103:AW103),2)</f>
        <v>0</v>
      </c>
      <c r="AU103" s="111">
        <f>ROUND(AU104,5)</f>
        <v>0</v>
      </c>
      <c r="AV103" s="110">
        <f>ROUND(AZ103*L29,2)</f>
        <v>0</v>
      </c>
      <c r="AW103" s="110">
        <f>ROUND(BA103*L30,2)</f>
        <v>0</v>
      </c>
      <c r="AX103" s="110">
        <f>ROUND(BB103*L29,2)</f>
        <v>0</v>
      </c>
      <c r="AY103" s="110">
        <f>ROUND(BC103*L30,2)</f>
        <v>0</v>
      </c>
      <c r="AZ103" s="110">
        <f>ROUND(AZ104,2)</f>
        <v>0</v>
      </c>
      <c r="BA103" s="110">
        <f>ROUND(BA104,2)</f>
        <v>0</v>
      </c>
      <c r="BB103" s="110">
        <f>ROUND(BB104,2)</f>
        <v>0</v>
      </c>
      <c r="BC103" s="110">
        <f>ROUND(BC104,2)</f>
        <v>0</v>
      </c>
      <c r="BD103" s="112">
        <f>ROUND(BD104,2)</f>
        <v>0</v>
      </c>
      <c r="BE103" s="7"/>
      <c r="BS103" s="113" t="s">
        <v>74</v>
      </c>
      <c r="BT103" s="113" t="s">
        <v>82</v>
      </c>
      <c r="BU103" s="113" t="s">
        <v>76</v>
      </c>
      <c r="BV103" s="113" t="s">
        <v>77</v>
      </c>
      <c r="BW103" s="113" t="s">
        <v>110</v>
      </c>
      <c r="BX103" s="113" t="s">
        <v>4</v>
      </c>
      <c r="CL103" s="113" t="s">
        <v>1</v>
      </c>
      <c r="CM103" s="113" t="s">
        <v>84</v>
      </c>
    </row>
    <row r="104" s="4" customFormat="1" ht="16.5" customHeight="1">
      <c r="A104" s="114" t="s">
        <v>85</v>
      </c>
      <c r="B104" s="62"/>
      <c r="C104" s="10"/>
      <c r="D104" s="10"/>
      <c r="E104" s="115" t="s">
        <v>111</v>
      </c>
      <c r="F104" s="115"/>
      <c r="G104" s="115"/>
      <c r="H104" s="115"/>
      <c r="I104" s="115"/>
      <c r="J104" s="10"/>
      <c r="K104" s="115" t="s">
        <v>109</v>
      </c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115"/>
      <c r="Z104" s="115"/>
      <c r="AA104" s="115"/>
      <c r="AB104" s="115"/>
      <c r="AC104" s="115"/>
      <c r="AD104" s="115"/>
      <c r="AE104" s="115"/>
      <c r="AF104" s="115"/>
      <c r="AG104" s="116">
        <f>'02.1 - SSZT'!J32</f>
        <v>0</v>
      </c>
      <c r="AH104" s="10"/>
      <c r="AI104" s="10"/>
      <c r="AJ104" s="10"/>
      <c r="AK104" s="10"/>
      <c r="AL104" s="10"/>
      <c r="AM104" s="10"/>
      <c r="AN104" s="116">
        <f>SUM(AG104,AT104)</f>
        <v>0</v>
      </c>
      <c r="AO104" s="10"/>
      <c r="AP104" s="10"/>
      <c r="AQ104" s="117" t="s">
        <v>88</v>
      </c>
      <c r="AR104" s="62"/>
      <c r="AS104" s="122">
        <v>0</v>
      </c>
      <c r="AT104" s="123">
        <f>ROUND(SUM(AV104:AW104),2)</f>
        <v>0</v>
      </c>
      <c r="AU104" s="124">
        <f>'02.1 - SSZT'!P121</f>
        <v>0</v>
      </c>
      <c r="AV104" s="123">
        <f>'02.1 - SSZT'!J35</f>
        <v>0</v>
      </c>
      <c r="AW104" s="123">
        <f>'02.1 - SSZT'!J36</f>
        <v>0</v>
      </c>
      <c r="AX104" s="123">
        <f>'02.1 - SSZT'!J37</f>
        <v>0</v>
      </c>
      <c r="AY104" s="123">
        <f>'02.1 - SSZT'!J38</f>
        <v>0</v>
      </c>
      <c r="AZ104" s="123">
        <f>'02.1 - SSZT'!F35</f>
        <v>0</v>
      </c>
      <c r="BA104" s="123">
        <f>'02.1 - SSZT'!F36</f>
        <v>0</v>
      </c>
      <c r="BB104" s="123">
        <f>'02.1 - SSZT'!F37</f>
        <v>0</v>
      </c>
      <c r="BC104" s="123">
        <f>'02.1 - SSZT'!F38</f>
        <v>0</v>
      </c>
      <c r="BD104" s="125">
        <f>'02.1 - SSZT'!F39</f>
        <v>0</v>
      </c>
      <c r="BE104" s="4"/>
      <c r="BT104" s="25" t="s">
        <v>84</v>
      </c>
      <c r="BV104" s="25" t="s">
        <v>77</v>
      </c>
      <c r="BW104" s="25" t="s">
        <v>112</v>
      </c>
      <c r="BX104" s="25" t="s">
        <v>110</v>
      </c>
      <c r="CL104" s="25" t="s">
        <v>1</v>
      </c>
    </row>
    <row r="105" s="2" customFormat="1" ht="30" customHeight="1">
      <c r="A105" s="36"/>
      <c r="B105" s="37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7"/>
      <c r="AS105" s="36"/>
      <c r="AT105" s="36"/>
      <c r="AU105" s="36"/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</row>
    <row r="106" s="2" customFormat="1" ht="6.96" customHeight="1">
      <c r="A106" s="36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  <c r="AK106" s="59"/>
      <c r="AL106" s="59"/>
      <c r="AM106" s="59"/>
      <c r="AN106" s="59"/>
      <c r="AO106" s="59"/>
      <c r="AP106" s="59"/>
      <c r="AQ106" s="59"/>
      <c r="AR106" s="37"/>
      <c r="AS106" s="36"/>
      <c r="AT106" s="36"/>
      <c r="AU106" s="36"/>
      <c r="AV106" s="36"/>
      <c r="AW106" s="36"/>
      <c r="AX106" s="36"/>
      <c r="AY106" s="36"/>
      <c r="AZ106" s="36"/>
      <c r="BA106" s="36"/>
      <c r="BB106" s="36"/>
      <c r="BC106" s="36"/>
      <c r="BD106" s="36"/>
      <c r="BE106" s="36"/>
    </row>
  </sheetData>
  <mergeCells count="78">
    <mergeCell ref="C92:G92"/>
    <mergeCell ref="D95:H95"/>
    <mergeCell ref="D103:H103"/>
    <mergeCell ref="D100:H100"/>
    <mergeCell ref="E99:I99"/>
    <mergeCell ref="E97:I97"/>
    <mergeCell ref="E96:I96"/>
    <mergeCell ref="E101:I101"/>
    <mergeCell ref="E104:I104"/>
    <mergeCell ref="E98:I98"/>
    <mergeCell ref="E102:I102"/>
    <mergeCell ref="I92:AF92"/>
    <mergeCell ref="J95:AF95"/>
    <mergeCell ref="J103:AF103"/>
    <mergeCell ref="J100:AF100"/>
    <mergeCell ref="K101:AF101"/>
    <mergeCell ref="K104:AF104"/>
    <mergeCell ref="K98:AF98"/>
    <mergeCell ref="K97:AF97"/>
    <mergeCell ref="K99:AF99"/>
    <mergeCell ref="K96:AF96"/>
    <mergeCell ref="K102:AF102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0:AM100"/>
    <mergeCell ref="AG102:AM102"/>
    <mergeCell ref="AG101:AM101"/>
    <mergeCell ref="AG103:AM103"/>
    <mergeCell ref="AG98:AM98"/>
    <mergeCell ref="AG92:AM92"/>
    <mergeCell ref="AG99:AM99"/>
    <mergeCell ref="AG95:AM95"/>
    <mergeCell ref="AG96:AM96"/>
    <mergeCell ref="AG104:AM104"/>
    <mergeCell ref="AG97:AM97"/>
    <mergeCell ref="AM87:AN87"/>
    <mergeCell ref="AM89:AP89"/>
    <mergeCell ref="AM90:AP90"/>
    <mergeCell ref="AN96:AP96"/>
    <mergeCell ref="AN104:AP104"/>
    <mergeCell ref="AN103:AP103"/>
    <mergeCell ref="AN100:AP100"/>
    <mergeCell ref="AN92:AP92"/>
    <mergeCell ref="AN99:AP99"/>
    <mergeCell ref="AN95:AP95"/>
    <mergeCell ref="AN97:AP97"/>
    <mergeCell ref="AN101:AP101"/>
    <mergeCell ref="AN102:AP102"/>
    <mergeCell ref="AN98:AP98"/>
    <mergeCell ref="AS89:AT91"/>
    <mergeCell ref="AN94:AP94"/>
  </mergeCells>
  <hyperlinks>
    <hyperlink ref="A96" location="'01.1 - Oprava SK 3'!C2" display="/"/>
    <hyperlink ref="A97" location="'01.2 - Demontáž SK 5'!C2" display="/"/>
    <hyperlink ref="A98" location="'01.3 - Demontáž SK 7'!C2" display="/"/>
    <hyperlink ref="A99" location="'01.4 - Úprava GPK výh. č....'!C2" display="/"/>
    <hyperlink ref="A101" location="'03.1 - Manipulace, přepra...'!C2" display="/"/>
    <hyperlink ref="A102" location="'03.2 - VON'!C2" display="/"/>
    <hyperlink ref="A104" location="'02.1 - SSZT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="1" customFormat="1" ht="24.96" customHeight="1">
      <c r="B4" s="20"/>
      <c r="D4" s="21" t="s">
        <v>113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Oprava staničních kolejí v žst. Rakšice - kolej č.3</v>
      </c>
      <c r="F7" s="30"/>
      <c r="G7" s="30"/>
      <c r="H7" s="30"/>
      <c r="L7" s="20"/>
    </row>
    <row r="8" s="1" customFormat="1" ht="12" customHeight="1">
      <c r="B8" s="20"/>
      <c r="D8" s="30" t="s">
        <v>114</v>
      </c>
      <c r="L8" s="20"/>
    </row>
    <row r="9" s="2" customFormat="1" ht="16.5" customHeight="1">
      <c r="A9" s="36"/>
      <c r="B9" s="37"/>
      <c r="C9" s="36"/>
      <c r="D9" s="36"/>
      <c r="E9" s="127" t="s">
        <v>115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116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117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26. 5. 2020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tr">
        <f>IF('Rekapitulace stavby'!AN10="","",'Rekapitulace stavby'!AN10)</f>
        <v/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tr">
        <f>IF('Rekapitulace stavby'!E11="","",'Rekapitulace stavby'!E11)</f>
        <v xml:space="preserve"> </v>
      </c>
      <c r="F17" s="36"/>
      <c r="G17" s="36"/>
      <c r="H17" s="36"/>
      <c r="I17" s="30" t="s">
        <v>27</v>
      </c>
      <c r="J17" s="25" t="str">
        <f>IF('Rekapitulace stavby'!AN11="","",'Rekapitulace stavby'!AN11)</f>
        <v/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28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27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30</v>
      </c>
      <c r="E22" s="36"/>
      <c r="F22" s="36"/>
      <c r="G22" s="36"/>
      <c r="H22" s="36"/>
      <c r="I22" s="30" t="s">
        <v>25</v>
      </c>
      <c r="J22" s="25" t="str">
        <f>IF('Rekapitulace stavby'!AN16="","",'Rekapitulace stavby'!AN16)</f>
        <v/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tr">
        <f>IF('Rekapitulace stavby'!E17="","",'Rekapitulace stavby'!E17)</f>
        <v xml:space="preserve"> </v>
      </c>
      <c r="F23" s="36"/>
      <c r="G23" s="36"/>
      <c r="H23" s="36"/>
      <c r="I23" s="30" t="s">
        <v>27</v>
      </c>
      <c r="J23" s="25" t="str">
        <f>IF('Rekapitulace stavby'!AN17="","",'Rekapitulace stavby'!AN17)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32</v>
      </c>
      <c r="E25" s="36"/>
      <c r="F25" s="36"/>
      <c r="G25" s="36"/>
      <c r="H25" s="36"/>
      <c r="I25" s="30" t="s">
        <v>25</v>
      </c>
      <c r="J25" s="25" t="s">
        <v>1</v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">
        <v>33</v>
      </c>
      <c r="F26" s="36"/>
      <c r="G26" s="36"/>
      <c r="H26" s="36"/>
      <c r="I26" s="30" t="s">
        <v>27</v>
      </c>
      <c r="J26" s="25" t="s">
        <v>1</v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34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35</v>
      </c>
      <c r="E32" s="36"/>
      <c r="F32" s="36"/>
      <c r="G32" s="36"/>
      <c r="H32" s="36"/>
      <c r="I32" s="36"/>
      <c r="J32" s="94">
        <f>ROUND(J122,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37</v>
      </c>
      <c r="G34" s="36"/>
      <c r="H34" s="36"/>
      <c r="I34" s="41" t="s">
        <v>36</v>
      </c>
      <c r="J34" s="41" t="s">
        <v>38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39</v>
      </c>
      <c r="E35" s="30" t="s">
        <v>40</v>
      </c>
      <c r="F35" s="133">
        <f>ROUND((SUM(BE122:BE404)),  2)</f>
        <v>0</v>
      </c>
      <c r="G35" s="36"/>
      <c r="H35" s="36"/>
      <c r="I35" s="134">
        <v>0.20999999999999999</v>
      </c>
      <c r="J35" s="133">
        <f>ROUND(((SUM(BE122:BE404))*I35),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41</v>
      </c>
      <c r="F36" s="133">
        <f>ROUND((SUM(BF122:BF404)),  2)</f>
        <v>0</v>
      </c>
      <c r="G36" s="36"/>
      <c r="H36" s="36"/>
      <c r="I36" s="134">
        <v>0.14999999999999999</v>
      </c>
      <c r="J36" s="133">
        <f>ROUND(((SUM(BF122:BF404))*I36),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33">
        <f>ROUND((SUM(BG122:BG404)),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43</v>
      </c>
      <c r="F38" s="133">
        <f>ROUND((SUM(BH122:BH404)),  2)</f>
        <v>0</v>
      </c>
      <c r="G38" s="36"/>
      <c r="H38" s="36"/>
      <c r="I38" s="134">
        <v>0.14999999999999999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44</v>
      </c>
      <c r="F39" s="133">
        <f>ROUND((SUM(BI122:BI404)),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45</v>
      </c>
      <c r="E41" s="79"/>
      <c r="F41" s="79"/>
      <c r="G41" s="137" t="s">
        <v>46</v>
      </c>
      <c r="H41" s="138" t="s">
        <v>47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48</v>
      </c>
      <c r="E50" s="55"/>
      <c r="F50" s="55"/>
      <c r="G50" s="54" t="s">
        <v>49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50</v>
      </c>
      <c r="E61" s="39"/>
      <c r="F61" s="141" t="s">
        <v>51</v>
      </c>
      <c r="G61" s="56" t="s">
        <v>50</v>
      </c>
      <c r="H61" s="39"/>
      <c r="I61" s="39"/>
      <c r="J61" s="142" t="s">
        <v>51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52</v>
      </c>
      <c r="E65" s="57"/>
      <c r="F65" s="57"/>
      <c r="G65" s="54" t="s">
        <v>53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50</v>
      </c>
      <c r="E76" s="39"/>
      <c r="F76" s="141" t="s">
        <v>51</v>
      </c>
      <c r="G76" s="56" t="s">
        <v>50</v>
      </c>
      <c r="H76" s="39"/>
      <c r="I76" s="39"/>
      <c r="J76" s="142" t="s">
        <v>51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Oprava staničních kolejí v žst. Rakšice - kolej č.3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114</v>
      </c>
      <c r="L86" s="20"/>
    </row>
    <row r="87" s="2" customFormat="1" ht="16.5" customHeight="1">
      <c r="A87" s="36"/>
      <c r="B87" s="37"/>
      <c r="C87" s="36"/>
      <c r="D87" s="36"/>
      <c r="E87" s="127" t="s">
        <v>115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116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01.1 - Oprava SK 3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>žst. Rakšice</v>
      </c>
      <c r="G91" s="36"/>
      <c r="H91" s="36"/>
      <c r="I91" s="30" t="s">
        <v>22</v>
      </c>
      <c r="J91" s="67" t="str">
        <f>IF(J14="","",J14)</f>
        <v>26. 5. 2020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 xml:space="preserve"> </v>
      </c>
      <c r="G93" s="36"/>
      <c r="H93" s="36"/>
      <c r="I93" s="30" t="s">
        <v>30</v>
      </c>
      <c r="J93" s="34" t="str">
        <f>E23</f>
        <v xml:space="preserve"> 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28</v>
      </c>
      <c r="D94" s="36"/>
      <c r="E94" s="36"/>
      <c r="F94" s="25" t="str">
        <f>IF(E20="","",E20)</f>
        <v>Vyplň údaj</v>
      </c>
      <c r="G94" s="36"/>
      <c r="H94" s="36"/>
      <c r="I94" s="30" t="s">
        <v>32</v>
      </c>
      <c r="J94" s="34" t="str">
        <f>E26</f>
        <v>Ondřej Bozek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119</v>
      </c>
      <c r="D96" s="135"/>
      <c r="E96" s="135"/>
      <c r="F96" s="135"/>
      <c r="G96" s="135"/>
      <c r="H96" s="135"/>
      <c r="I96" s="135"/>
      <c r="J96" s="144" t="s">
        <v>120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121</v>
      </c>
      <c r="D98" s="36"/>
      <c r="E98" s="36"/>
      <c r="F98" s="36"/>
      <c r="G98" s="36"/>
      <c r="H98" s="36"/>
      <c r="I98" s="36"/>
      <c r="J98" s="94">
        <f>J122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122</v>
      </c>
    </row>
    <row r="99" s="9" customFormat="1" ht="24.96" customHeight="1">
      <c r="A99" s="9"/>
      <c r="B99" s="146"/>
      <c r="C99" s="9"/>
      <c r="D99" s="147" t="s">
        <v>123</v>
      </c>
      <c r="E99" s="148"/>
      <c r="F99" s="148"/>
      <c r="G99" s="148"/>
      <c r="H99" s="148"/>
      <c r="I99" s="148"/>
      <c r="J99" s="149">
        <f>J123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0"/>
      <c r="C100" s="10"/>
      <c r="D100" s="151" t="s">
        <v>124</v>
      </c>
      <c r="E100" s="152"/>
      <c r="F100" s="152"/>
      <c r="G100" s="152"/>
      <c r="H100" s="152"/>
      <c r="I100" s="152"/>
      <c r="J100" s="153">
        <f>J124</f>
        <v>0</v>
      </c>
      <c r="K100" s="10"/>
      <c r="L100" s="15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6"/>
      <c r="D101" s="36"/>
      <c r="E101" s="36"/>
      <c r="F101" s="36"/>
      <c r="G101" s="36"/>
      <c r="H101" s="36"/>
      <c r="I101" s="36"/>
      <c r="J101" s="36"/>
      <c r="K101" s="36"/>
      <c r="L101" s="53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58"/>
      <c r="C102" s="59"/>
      <c r="D102" s="59"/>
      <c r="E102" s="59"/>
      <c r="F102" s="59"/>
      <c r="G102" s="59"/>
      <c r="H102" s="59"/>
      <c r="I102" s="59"/>
      <c r="J102" s="59"/>
      <c r="K102" s="59"/>
      <c r="L102" s="53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125</v>
      </c>
      <c r="D107" s="36"/>
      <c r="E107" s="36"/>
      <c r="F107" s="36"/>
      <c r="G107" s="36"/>
      <c r="H107" s="36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6"/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6"/>
      <c r="E109" s="36"/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6"/>
      <c r="D110" s="36"/>
      <c r="E110" s="127" t="str">
        <f>E7</f>
        <v>Oprava staničních kolejí v žst. Rakšice - kolej č.3</v>
      </c>
      <c r="F110" s="30"/>
      <c r="G110" s="30"/>
      <c r="H110" s="30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1" customFormat="1" ht="12" customHeight="1">
      <c r="B111" s="20"/>
      <c r="C111" s="30" t="s">
        <v>114</v>
      </c>
      <c r="L111" s="20"/>
    </row>
    <row r="112" s="2" customFormat="1" ht="16.5" customHeight="1">
      <c r="A112" s="36"/>
      <c r="B112" s="37"/>
      <c r="C112" s="36"/>
      <c r="D112" s="36"/>
      <c r="E112" s="127" t="s">
        <v>115</v>
      </c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116</v>
      </c>
      <c r="D113" s="36"/>
      <c r="E113" s="36"/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6"/>
      <c r="D114" s="36"/>
      <c r="E114" s="65" t="str">
        <f>E11</f>
        <v>01.1 - Oprava SK 3</v>
      </c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20</v>
      </c>
      <c r="D116" s="36"/>
      <c r="E116" s="36"/>
      <c r="F116" s="25" t="str">
        <f>F14</f>
        <v>žst. Rakšice</v>
      </c>
      <c r="G116" s="36"/>
      <c r="H116" s="36"/>
      <c r="I116" s="30" t="s">
        <v>22</v>
      </c>
      <c r="J116" s="67" t="str">
        <f>IF(J14="","",J14)</f>
        <v>26. 5. 2020</v>
      </c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6"/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24</v>
      </c>
      <c r="D118" s="36"/>
      <c r="E118" s="36"/>
      <c r="F118" s="25" t="str">
        <f>E17</f>
        <v xml:space="preserve"> </v>
      </c>
      <c r="G118" s="36"/>
      <c r="H118" s="36"/>
      <c r="I118" s="30" t="s">
        <v>30</v>
      </c>
      <c r="J118" s="34" t="str">
        <f>E23</f>
        <v xml:space="preserve"> </v>
      </c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28</v>
      </c>
      <c r="D119" s="36"/>
      <c r="E119" s="36"/>
      <c r="F119" s="25" t="str">
        <f>IF(E20="","",E20)</f>
        <v>Vyplň údaj</v>
      </c>
      <c r="G119" s="36"/>
      <c r="H119" s="36"/>
      <c r="I119" s="30" t="s">
        <v>32</v>
      </c>
      <c r="J119" s="34" t="str">
        <f>E26</f>
        <v>Ondřej Bozek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6"/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54"/>
      <c r="B121" s="155"/>
      <c r="C121" s="156" t="s">
        <v>126</v>
      </c>
      <c r="D121" s="157" t="s">
        <v>60</v>
      </c>
      <c r="E121" s="157" t="s">
        <v>56</v>
      </c>
      <c r="F121" s="157" t="s">
        <v>57</v>
      </c>
      <c r="G121" s="157" t="s">
        <v>127</v>
      </c>
      <c r="H121" s="157" t="s">
        <v>128</v>
      </c>
      <c r="I121" s="157" t="s">
        <v>129</v>
      </c>
      <c r="J121" s="157" t="s">
        <v>120</v>
      </c>
      <c r="K121" s="158" t="s">
        <v>130</v>
      </c>
      <c r="L121" s="159"/>
      <c r="M121" s="84" t="s">
        <v>1</v>
      </c>
      <c r="N121" s="85" t="s">
        <v>39</v>
      </c>
      <c r="O121" s="85" t="s">
        <v>131</v>
      </c>
      <c r="P121" s="85" t="s">
        <v>132</v>
      </c>
      <c r="Q121" s="85" t="s">
        <v>133</v>
      </c>
      <c r="R121" s="85" t="s">
        <v>134</v>
      </c>
      <c r="S121" s="85" t="s">
        <v>135</v>
      </c>
      <c r="T121" s="86" t="s">
        <v>136</v>
      </c>
      <c r="U121" s="154"/>
      <c r="V121" s="154"/>
      <c r="W121" s="154"/>
      <c r="X121" s="154"/>
      <c r="Y121" s="154"/>
      <c r="Z121" s="154"/>
      <c r="AA121" s="154"/>
      <c r="AB121" s="154"/>
      <c r="AC121" s="154"/>
      <c r="AD121" s="154"/>
      <c r="AE121" s="154"/>
    </row>
    <row r="122" s="2" customFormat="1" ht="22.8" customHeight="1">
      <c r="A122" s="36"/>
      <c r="B122" s="37"/>
      <c r="C122" s="91" t="s">
        <v>137</v>
      </c>
      <c r="D122" s="36"/>
      <c r="E122" s="36"/>
      <c r="F122" s="36"/>
      <c r="G122" s="36"/>
      <c r="H122" s="36"/>
      <c r="I122" s="36"/>
      <c r="J122" s="160">
        <f>BK122</f>
        <v>0</v>
      </c>
      <c r="K122" s="36"/>
      <c r="L122" s="37"/>
      <c r="M122" s="87"/>
      <c r="N122" s="71"/>
      <c r="O122" s="88"/>
      <c r="P122" s="161">
        <f>P123</f>
        <v>0</v>
      </c>
      <c r="Q122" s="88"/>
      <c r="R122" s="161">
        <f>R123</f>
        <v>2135.9658600000002</v>
      </c>
      <c r="S122" s="88"/>
      <c r="T122" s="162">
        <f>T123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7" t="s">
        <v>74</v>
      </c>
      <c r="AU122" s="17" t="s">
        <v>122</v>
      </c>
      <c r="BK122" s="163">
        <f>BK123</f>
        <v>0</v>
      </c>
    </row>
    <row r="123" s="12" customFormat="1" ht="25.92" customHeight="1">
      <c r="A123" s="12"/>
      <c r="B123" s="164"/>
      <c r="C123" s="12"/>
      <c r="D123" s="165" t="s">
        <v>74</v>
      </c>
      <c r="E123" s="166" t="s">
        <v>138</v>
      </c>
      <c r="F123" s="166" t="s">
        <v>139</v>
      </c>
      <c r="G123" s="12"/>
      <c r="H123" s="12"/>
      <c r="I123" s="167"/>
      <c r="J123" s="168">
        <f>BK123</f>
        <v>0</v>
      </c>
      <c r="K123" s="12"/>
      <c r="L123" s="164"/>
      <c r="M123" s="169"/>
      <c r="N123" s="170"/>
      <c r="O123" s="170"/>
      <c r="P123" s="171">
        <f>P124</f>
        <v>0</v>
      </c>
      <c r="Q123" s="170"/>
      <c r="R123" s="171">
        <f>R124</f>
        <v>2135.9658600000002</v>
      </c>
      <c r="S123" s="170"/>
      <c r="T123" s="172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5" t="s">
        <v>82</v>
      </c>
      <c r="AT123" s="173" t="s">
        <v>74</v>
      </c>
      <c r="AU123" s="173" t="s">
        <v>75</v>
      </c>
      <c r="AY123" s="165" t="s">
        <v>140</v>
      </c>
      <c r="BK123" s="174">
        <f>BK124</f>
        <v>0</v>
      </c>
    </row>
    <row r="124" s="12" customFormat="1" ht="22.8" customHeight="1">
      <c r="A124" s="12"/>
      <c r="B124" s="164"/>
      <c r="C124" s="12"/>
      <c r="D124" s="165" t="s">
        <v>74</v>
      </c>
      <c r="E124" s="175" t="s">
        <v>141</v>
      </c>
      <c r="F124" s="175" t="s">
        <v>142</v>
      </c>
      <c r="G124" s="12"/>
      <c r="H124" s="12"/>
      <c r="I124" s="167"/>
      <c r="J124" s="176">
        <f>BK124</f>
        <v>0</v>
      </c>
      <c r="K124" s="12"/>
      <c r="L124" s="164"/>
      <c r="M124" s="169"/>
      <c r="N124" s="170"/>
      <c r="O124" s="170"/>
      <c r="P124" s="171">
        <f>SUM(P125:P404)</f>
        <v>0</v>
      </c>
      <c r="Q124" s="170"/>
      <c r="R124" s="171">
        <f>SUM(R125:R404)</f>
        <v>2135.9658600000002</v>
      </c>
      <c r="S124" s="170"/>
      <c r="T124" s="172">
        <f>SUM(T125:T404)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5" t="s">
        <v>82</v>
      </c>
      <c r="AT124" s="173" t="s">
        <v>74</v>
      </c>
      <c r="AU124" s="173" t="s">
        <v>82</v>
      </c>
      <c r="AY124" s="165" t="s">
        <v>140</v>
      </c>
      <c r="BK124" s="174">
        <f>SUM(BK125:BK404)</f>
        <v>0</v>
      </c>
    </row>
    <row r="125" s="2" customFormat="1" ht="24.15" customHeight="1">
      <c r="A125" s="36"/>
      <c r="B125" s="177"/>
      <c r="C125" s="178" t="s">
        <v>82</v>
      </c>
      <c r="D125" s="178" t="s">
        <v>143</v>
      </c>
      <c r="E125" s="179" t="s">
        <v>144</v>
      </c>
      <c r="F125" s="180" t="s">
        <v>145</v>
      </c>
      <c r="G125" s="181" t="s">
        <v>146</v>
      </c>
      <c r="H125" s="182">
        <v>8</v>
      </c>
      <c r="I125" s="183"/>
      <c r="J125" s="184">
        <f>ROUND(I125*H125,2)</f>
        <v>0</v>
      </c>
      <c r="K125" s="180" t="s">
        <v>147</v>
      </c>
      <c r="L125" s="37"/>
      <c r="M125" s="185" t="s">
        <v>1</v>
      </c>
      <c r="N125" s="186" t="s">
        <v>40</v>
      </c>
      <c r="O125" s="75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9" t="s">
        <v>148</v>
      </c>
      <c r="AT125" s="189" t="s">
        <v>143</v>
      </c>
      <c r="AU125" s="189" t="s">
        <v>84</v>
      </c>
      <c r="AY125" s="17" t="s">
        <v>140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7" t="s">
        <v>82</v>
      </c>
      <c r="BK125" s="190">
        <f>ROUND(I125*H125,2)</f>
        <v>0</v>
      </c>
      <c r="BL125" s="17" t="s">
        <v>148</v>
      </c>
      <c r="BM125" s="189" t="s">
        <v>149</v>
      </c>
    </row>
    <row r="126" s="13" customFormat="1">
      <c r="A126" s="13"/>
      <c r="B126" s="191"/>
      <c r="C126" s="13"/>
      <c r="D126" s="192" t="s">
        <v>150</v>
      </c>
      <c r="E126" s="193" t="s">
        <v>1</v>
      </c>
      <c r="F126" s="194" t="s">
        <v>151</v>
      </c>
      <c r="G126" s="13"/>
      <c r="H126" s="195">
        <v>2</v>
      </c>
      <c r="I126" s="196"/>
      <c r="J126" s="13"/>
      <c r="K126" s="13"/>
      <c r="L126" s="191"/>
      <c r="M126" s="197"/>
      <c r="N126" s="198"/>
      <c r="O126" s="198"/>
      <c r="P126" s="198"/>
      <c r="Q126" s="198"/>
      <c r="R126" s="198"/>
      <c r="S126" s="198"/>
      <c r="T126" s="19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93" t="s">
        <v>150</v>
      </c>
      <c r="AU126" s="193" t="s">
        <v>84</v>
      </c>
      <c r="AV126" s="13" t="s">
        <v>84</v>
      </c>
      <c r="AW126" s="13" t="s">
        <v>31</v>
      </c>
      <c r="AX126" s="13" t="s">
        <v>75</v>
      </c>
      <c r="AY126" s="193" t="s">
        <v>140</v>
      </c>
    </row>
    <row r="127" s="13" customFormat="1">
      <c r="A127" s="13"/>
      <c r="B127" s="191"/>
      <c r="C127" s="13"/>
      <c r="D127" s="192" t="s">
        <v>150</v>
      </c>
      <c r="E127" s="193" t="s">
        <v>1</v>
      </c>
      <c r="F127" s="194" t="s">
        <v>152</v>
      </c>
      <c r="G127" s="13"/>
      <c r="H127" s="195">
        <v>4</v>
      </c>
      <c r="I127" s="196"/>
      <c r="J127" s="13"/>
      <c r="K127" s="13"/>
      <c r="L127" s="191"/>
      <c r="M127" s="197"/>
      <c r="N127" s="198"/>
      <c r="O127" s="198"/>
      <c r="P127" s="198"/>
      <c r="Q127" s="198"/>
      <c r="R127" s="198"/>
      <c r="S127" s="198"/>
      <c r="T127" s="19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93" t="s">
        <v>150</v>
      </c>
      <c r="AU127" s="193" t="s">
        <v>84</v>
      </c>
      <c r="AV127" s="13" t="s">
        <v>84</v>
      </c>
      <c r="AW127" s="13" t="s">
        <v>31</v>
      </c>
      <c r="AX127" s="13" t="s">
        <v>75</v>
      </c>
      <c r="AY127" s="193" t="s">
        <v>140</v>
      </c>
    </row>
    <row r="128" s="13" customFormat="1">
      <c r="A128" s="13"/>
      <c r="B128" s="191"/>
      <c r="C128" s="13"/>
      <c r="D128" s="192" t="s">
        <v>150</v>
      </c>
      <c r="E128" s="193" t="s">
        <v>1</v>
      </c>
      <c r="F128" s="194" t="s">
        <v>153</v>
      </c>
      <c r="G128" s="13"/>
      <c r="H128" s="195">
        <v>2</v>
      </c>
      <c r="I128" s="196"/>
      <c r="J128" s="13"/>
      <c r="K128" s="13"/>
      <c r="L128" s="191"/>
      <c r="M128" s="197"/>
      <c r="N128" s="198"/>
      <c r="O128" s="198"/>
      <c r="P128" s="198"/>
      <c r="Q128" s="198"/>
      <c r="R128" s="198"/>
      <c r="S128" s="198"/>
      <c r="T128" s="19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93" t="s">
        <v>150</v>
      </c>
      <c r="AU128" s="193" t="s">
        <v>84</v>
      </c>
      <c r="AV128" s="13" t="s">
        <v>84</v>
      </c>
      <c r="AW128" s="13" t="s">
        <v>31</v>
      </c>
      <c r="AX128" s="13" t="s">
        <v>75</v>
      </c>
      <c r="AY128" s="193" t="s">
        <v>140</v>
      </c>
    </row>
    <row r="129" s="14" customFormat="1">
      <c r="A129" s="14"/>
      <c r="B129" s="200"/>
      <c r="C129" s="14"/>
      <c r="D129" s="192" t="s">
        <v>150</v>
      </c>
      <c r="E129" s="201" t="s">
        <v>1</v>
      </c>
      <c r="F129" s="202" t="s">
        <v>154</v>
      </c>
      <c r="G129" s="14"/>
      <c r="H129" s="203">
        <v>8</v>
      </c>
      <c r="I129" s="204"/>
      <c r="J129" s="14"/>
      <c r="K129" s="14"/>
      <c r="L129" s="200"/>
      <c r="M129" s="205"/>
      <c r="N129" s="206"/>
      <c r="O129" s="206"/>
      <c r="P129" s="206"/>
      <c r="Q129" s="206"/>
      <c r="R129" s="206"/>
      <c r="S129" s="206"/>
      <c r="T129" s="20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01" t="s">
        <v>150</v>
      </c>
      <c r="AU129" s="201" t="s">
        <v>84</v>
      </c>
      <c r="AV129" s="14" t="s">
        <v>148</v>
      </c>
      <c r="AW129" s="14" t="s">
        <v>31</v>
      </c>
      <c r="AX129" s="14" t="s">
        <v>82</v>
      </c>
      <c r="AY129" s="201" t="s">
        <v>140</v>
      </c>
    </row>
    <row r="130" s="2" customFormat="1" ht="24.15" customHeight="1">
      <c r="A130" s="36"/>
      <c r="B130" s="177"/>
      <c r="C130" s="178" t="s">
        <v>84</v>
      </c>
      <c r="D130" s="178" t="s">
        <v>143</v>
      </c>
      <c r="E130" s="179" t="s">
        <v>155</v>
      </c>
      <c r="F130" s="180" t="s">
        <v>156</v>
      </c>
      <c r="G130" s="181" t="s">
        <v>157</v>
      </c>
      <c r="H130" s="182">
        <v>6.75</v>
      </c>
      <c r="I130" s="183"/>
      <c r="J130" s="184">
        <f>ROUND(I130*H130,2)</f>
        <v>0</v>
      </c>
      <c r="K130" s="180" t="s">
        <v>147</v>
      </c>
      <c r="L130" s="37"/>
      <c r="M130" s="185" t="s">
        <v>1</v>
      </c>
      <c r="N130" s="186" t="s">
        <v>40</v>
      </c>
      <c r="O130" s="75"/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9" t="s">
        <v>148</v>
      </c>
      <c r="AT130" s="189" t="s">
        <v>143</v>
      </c>
      <c r="AU130" s="189" t="s">
        <v>84</v>
      </c>
      <c r="AY130" s="17" t="s">
        <v>140</v>
      </c>
      <c r="BE130" s="190">
        <f>IF(N130="základní",J130,0)</f>
        <v>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7" t="s">
        <v>82</v>
      </c>
      <c r="BK130" s="190">
        <f>ROUND(I130*H130,2)</f>
        <v>0</v>
      </c>
      <c r="BL130" s="17" t="s">
        <v>148</v>
      </c>
      <c r="BM130" s="189" t="s">
        <v>158</v>
      </c>
    </row>
    <row r="131" s="2" customFormat="1">
      <c r="A131" s="36"/>
      <c r="B131" s="37"/>
      <c r="C131" s="36"/>
      <c r="D131" s="192" t="s">
        <v>159</v>
      </c>
      <c r="E131" s="36"/>
      <c r="F131" s="208" t="s">
        <v>160</v>
      </c>
      <c r="G131" s="36"/>
      <c r="H131" s="36"/>
      <c r="I131" s="209"/>
      <c r="J131" s="36"/>
      <c r="K131" s="36"/>
      <c r="L131" s="37"/>
      <c r="M131" s="210"/>
      <c r="N131" s="211"/>
      <c r="O131" s="75"/>
      <c r="P131" s="75"/>
      <c r="Q131" s="75"/>
      <c r="R131" s="75"/>
      <c r="S131" s="75"/>
      <c r="T131" s="7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7" t="s">
        <v>159</v>
      </c>
      <c r="AU131" s="17" t="s">
        <v>84</v>
      </c>
    </row>
    <row r="132" s="2" customFormat="1" ht="24.15" customHeight="1">
      <c r="A132" s="36"/>
      <c r="B132" s="177"/>
      <c r="C132" s="212" t="s">
        <v>161</v>
      </c>
      <c r="D132" s="212" t="s">
        <v>162</v>
      </c>
      <c r="E132" s="213" t="s">
        <v>163</v>
      </c>
      <c r="F132" s="214" t="s">
        <v>164</v>
      </c>
      <c r="G132" s="215" t="s">
        <v>146</v>
      </c>
      <c r="H132" s="216">
        <v>4.5</v>
      </c>
      <c r="I132" s="217"/>
      <c r="J132" s="218">
        <f>ROUND(I132*H132,2)</f>
        <v>0</v>
      </c>
      <c r="K132" s="214" t="s">
        <v>147</v>
      </c>
      <c r="L132" s="219"/>
      <c r="M132" s="220" t="s">
        <v>1</v>
      </c>
      <c r="N132" s="221" t="s">
        <v>40</v>
      </c>
      <c r="O132" s="75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9" t="s">
        <v>165</v>
      </c>
      <c r="AT132" s="189" t="s">
        <v>162</v>
      </c>
      <c r="AU132" s="189" t="s">
        <v>84</v>
      </c>
      <c r="AY132" s="17" t="s">
        <v>140</v>
      </c>
      <c r="BE132" s="190">
        <f>IF(N132="základní",J132,0)</f>
        <v>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17" t="s">
        <v>82</v>
      </c>
      <c r="BK132" s="190">
        <f>ROUND(I132*H132,2)</f>
        <v>0</v>
      </c>
      <c r="BL132" s="17" t="s">
        <v>148</v>
      </c>
      <c r="BM132" s="189" t="s">
        <v>166</v>
      </c>
    </row>
    <row r="133" s="13" customFormat="1">
      <c r="A133" s="13"/>
      <c r="B133" s="191"/>
      <c r="C133" s="13"/>
      <c r="D133" s="192" t="s">
        <v>150</v>
      </c>
      <c r="E133" s="193" t="s">
        <v>1</v>
      </c>
      <c r="F133" s="194" t="s">
        <v>167</v>
      </c>
      <c r="G133" s="13"/>
      <c r="H133" s="195">
        <v>4.5</v>
      </c>
      <c r="I133" s="196"/>
      <c r="J133" s="13"/>
      <c r="K133" s="13"/>
      <c r="L133" s="191"/>
      <c r="M133" s="197"/>
      <c r="N133" s="198"/>
      <c r="O133" s="198"/>
      <c r="P133" s="198"/>
      <c r="Q133" s="198"/>
      <c r="R133" s="198"/>
      <c r="S133" s="198"/>
      <c r="T133" s="19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3" t="s">
        <v>150</v>
      </c>
      <c r="AU133" s="193" t="s">
        <v>84</v>
      </c>
      <c r="AV133" s="13" t="s">
        <v>84</v>
      </c>
      <c r="AW133" s="13" t="s">
        <v>31</v>
      </c>
      <c r="AX133" s="13" t="s">
        <v>75</v>
      </c>
      <c r="AY133" s="193" t="s">
        <v>140</v>
      </c>
    </row>
    <row r="134" s="14" customFormat="1">
      <c r="A134" s="14"/>
      <c r="B134" s="200"/>
      <c r="C134" s="14"/>
      <c r="D134" s="192" t="s">
        <v>150</v>
      </c>
      <c r="E134" s="201" t="s">
        <v>1</v>
      </c>
      <c r="F134" s="202" t="s">
        <v>154</v>
      </c>
      <c r="G134" s="14"/>
      <c r="H134" s="203">
        <v>4.5</v>
      </c>
      <c r="I134" s="204"/>
      <c r="J134" s="14"/>
      <c r="K134" s="14"/>
      <c r="L134" s="200"/>
      <c r="M134" s="205"/>
      <c r="N134" s="206"/>
      <c r="O134" s="206"/>
      <c r="P134" s="206"/>
      <c r="Q134" s="206"/>
      <c r="R134" s="206"/>
      <c r="S134" s="206"/>
      <c r="T134" s="20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01" t="s">
        <v>150</v>
      </c>
      <c r="AU134" s="201" t="s">
        <v>84</v>
      </c>
      <c r="AV134" s="14" t="s">
        <v>148</v>
      </c>
      <c r="AW134" s="14" t="s">
        <v>31</v>
      </c>
      <c r="AX134" s="14" t="s">
        <v>82</v>
      </c>
      <c r="AY134" s="201" t="s">
        <v>140</v>
      </c>
    </row>
    <row r="135" s="2" customFormat="1" ht="24.15" customHeight="1">
      <c r="A135" s="36"/>
      <c r="B135" s="177"/>
      <c r="C135" s="178" t="s">
        <v>148</v>
      </c>
      <c r="D135" s="178" t="s">
        <v>143</v>
      </c>
      <c r="E135" s="179" t="s">
        <v>168</v>
      </c>
      <c r="F135" s="180" t="s">
        <v>169</v>
      </c>
      <c r="G135" s="181" t="s">
        <v>170</v>
      </c>
      <c r="H135" s="182">
        <v>151.72</v>
      </c>
      <c r="I135" s="183"/>
      <c r="J135" s="184">
        <f>ROUND(I135*H135,2)</f>
        <v>0</v>
      </c>
      <c r="K135" s="180" t="s">
        <v>147</v>
      </c>
      <c r="L135" s="37"/>
      <c r="M135" s="185" t="s">
        <v>1</v>
      </c>
      <c r="N135" s="186" t="s">
        <v>40</v>
      </c>
      <c r="O135" s="75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9" t="s">
        <v>148</v>
      </c>
      <c r="AT135" s="189" t="s">
        <v>143</v>
      </c>
      <c r="AU135" s="189" t="s">
        <v>84</v>
      </c>
      <c r="AY135" s="17" t="s">
        <v>140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7" t="s">
        <v>82</v>
      </c>
      <c r="BK135" s="190">
        <f>ROUND(I135*H135,2)</f>
        <v>0</v>
      </c>
      <c r="BL135" s="17" t="s">
        <v>148</v>
      </c>
      <c r="BM135" s="189" t="s">
        <v>171</v>
      </c>
    </row>
    <row r="136" s="13" customFormat="1">
      <c r="A136" s="13"/>
      <c r="B136" s="191"/>
      <c r="C136" s="13"/>
      <c r="D136" s="192" t="s">
        <v>150</v>
      </c>
      <c r="E136" s="193" t="s">
        <v>1</v>
      </c>
      <c r="F136" s="194" t="s">
        <v>172</v>
      </c>
      <c r="G136" s="13"/>
      <c r="H136" s="195">
        <v>101.31999999999999</v>
      </c>
      <c r="I136" s="196"/>
      <c r="J136" s="13"/>
      <c r="K136" s="13"/>
      <c r="L136" s="191"/>
      <c r="M136" s="197"/>
      <c r="N136" s="198"/>
      <c r="O136" s="198"/>
      <c r="P136" s="198"/>
      <c r="Q136" s="198"/>
      <c r="R136" s="198"/>
      <c r="S136" s="198"/>
      <c r="T136" s="19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3" t="s">
        <v>150</v>
      </c>
      <c r="AU136" s="193" t="s">
        <v>84</v>
      </c>
      <c r="AV136" s="13" t="s">
        <v>84</v>
      </c>
      <c r="AW136" s="13" t="s">
        <v>31</v>
      </c>
      <c r="AX136" s="13" t="s">
        <v>75</v>
      </c>
      <c r="AY136" s="193" t="s">
        <v>140</v>
      </c>
    </row>
    <row r="137" s="13" customFormat="1">
      <c r="A137" s="13"/>
      <c r="B137" s="191"/>
      <c r="C137" s="13"/>
      <c r="D137" s="192" t="s">
        <v>150</v>
      </c>
      <c r="E137" s="193" t="s">
        <v>1</v>
      </c>
      <c r="F137" s="194" t="s">
        <v>173</v>
      </c>
      <c r="G137" s="13"/>
      <c r="H137" s="195">
        <v>19.600000000000001</v>
      </c>
      <c r="I137" s="196"/>
      <c r="J137" s="13"/>
      <c r="K137" s="13"/>
      <c r="L137" s="191"/>
      <c r="M137" s="197"/>
      <c r="N137" s="198"/>
      <c r="O137" s="198"/>
      <c r="P137" s="198"/>
      <c r="Q137" s="198"/>
      <c r="R137" s="198"/>
      <c r="S137" s="198"/>
      <c r="T137" s="19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3" t="s">
        <v>150</v>
      </c>
      <c r="AU137" s="193" t="s">
        <v>84</v>
      </c>
      <c r="AV137" s="13" t="s">
        <v>84</v>
      </c>
      <c r="AW137" s="13" t="s">
        <v>31</v>
      </c>
      <c r="AX137" s="13" t="s">
        <v>75</v>
      </c>
      <c r="AY137" s="193" t="s">
        <v>140</v>
      </c>
    </row>
    <row r="138" s="13" customFormat="1">
      <c r="A138" s="13"/>
      <c r="B138" s="191"/>
      <c r="C138" s="13"/>
      <c r="D138" s="192" t="s">
        <v>150</v>
      </c>
      <c r="E138" s="193" t="s">
        <v>1</v>
      </c>
      <c r="F138" s="194" t="s">
        <v>174</v>
      </c>
      <c r="G138" s="13"/>
      <c r="H138" s="195">
        <v>30.800000000000001</v>
      </c>
      <c r="I138" s="196"/>
      <c r="J138" s="13"/>
      <c r="K138" s="13"/>
      <c r="L138" s="191"/>
      <c r="M138" s="197"/>
      <c r="N138" s="198"/>
      <c r="O138" s="198"/>
      <c r="P138" s="198"/>
      <c r="Q138" s="198"/>
      <c r="R138" s="198"/>
      <c r="S138" s="198"/>
      <c r="T138" s="19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3" t="s">
        <v>150</v>
      </c>
      <c r="AU138" s="193" t="s">
        <v>84</v>
      </c>
      <c r="AV138" s="13" t="s">
        <v>84</v>
      </c>
      <c r="AW138" s="13" t="s">
        <v>31</v>
      </c>
      <c r="AX138" s="13" t="s">
        <v>75</v>
      </c>
      <c r="AY138" s="193" t="s">
        <v>140</v>
      </c>
    </row>
    <row r="139" s="14" customFormat="1">
      <c r="A139" s="14"/>
      <c r="B139" s="200"/>
      <c r="C139" s="14"/>
      <c r="D139" s="192" t="s">
        <v>150</v>
      </c>
      <c r="E139" s="201" t="s">
        <v>1</v>
      </c>
      <c r="F139" s="202" t="s">
        <v>154</v>
      </c>
      <c r="G139" s="14"/>
      <c r="H139" s="203">
        <v>151.72</v>
      </c>
      <c r="I139" s="204"/>
      <c r="J139" s="14"/>
      <c r="K139" s="14"/>
      <c r="L139" s="200"/>
      <c r="M139" s="205"/>
      <c r="N139" s="206"/>
      <c r="O139" s="206"/>
      <c r="P139" s="206"/>
      <c r="Q139" s="206"/>
      <c r="R139" s="206"/>
      <c r="S139" s="206"/>
      <c r="T139" s="20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01" t="s">
        <v>150</v>
      </c>
      <c r="AU139" s="201" t="s">
        <v>84</v>
      </c>
      <c r="AV139" s="14" t="s">
        <v>148</v>
      </c>
      <c r="AW139" s="14" t="s">
        <v>31</v>
      </c>
      <c r="AX139" s="14" t="s">
        <v>82</v>
      </c>
      <c r="AY139" s="201" t="s">
        <v>140</v>
      </c>
    </row>
    <row r="140" s="2" customFormat="1" ht="49.05" customHeight="1">
      <c r="A140" s="36"/>
      <c r="B140" s="177"/>
      <c r="C140" s="178" t="s">
        <v>141</v>
      </c>
      <c r="D140" s="178" t="s">
        <v>143</v>
      </c>
      <c r="E140" s="179" t="s">
        <v>175</v>
      </c>
      <c r="F140" s="180" t="s">
        <v>176</v>
      </c>
      <c r="G140" s="181" t="s">
        <v>177</v>
      </c>
      <c r="H140" s="182">
        <v>0.54100000000000004</v>
      </c>
      <c r="I140" s="183"/>
      <c r="J140" s="184">
        <f>ROUND(I140*H140,2)</f>
        <v>0</v>
      </c>
      <c r="K140" s="180" t="s">
        <v>147</v>
      </c>
      <c r="L140" s="37"/>
      <c r="M140" s="185" t="s">
        <v>1</v>
      </c>
      <c r="N140" s="186" t="s">
        <v>40</v>
      </c>
      <c r="O140" s="75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9" t="s">
        <v>148</v>
      </c>
      <c r="AT140" s="189" t="s">
        <v>143</v>
      </c>
      <c r="AU140" s="189" t="s">
        <v>84</v>
      </c>
      <c r="AY140" s="17" t="s">
        <v>140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7" t="s">
        <v>82</v>
      </c>
      <c r="BK140" s="190">
        <f>ROUND(I140*H140,2)</f>
        <v>0</v>
      </c>
      <c r="BL140" s="17" t="s">
        <v>148</v>
      </c>
      <c r="BM140" s="189" t="s">
        <v>178</v>
      </c>
    </row>
    <row r="141" s="13" customFormat="1">
      <c r="A141" s="13"/>
      <c r="B141" s="191"/>
      <c r="C141" s="13"/>
      <c r="D141" s="192" t="s">
        <v>150</v>
      </c>
      <c r="E141" s="193" t="s">
        <v>1</v>
      </c>
      <c r="F141" s="194" t="s">
        <v>179</v>
      </c>
      <c r="G141" s="13"/>
      <c r="H141" s="195">
        <v>0.16800000000000001</v>
      </c>
      <c r="I141" s="196"/>
      <c r="J141" s="13"/>
      <c r="K141" s="13"/>
      <c r="L141" s="191"/>
      <c r="M141" s="197"/>
      <c r="N141" s="198"/>
      <c r="O141" s="198"/>
      <c r="P141" s="198"/>
      <c r="Q141" s="198"/>
      <c r="R141" s="198"/>
      <c r="S141" s="198"/>
      <c r="T141" s="19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3" t="s">
        <v>150</v>
      </c>
      <c r="AU141" s="193" t="s">
        <v>84</v>
      </c>
      <c r="AV141" s="13" t="s">
        <v>84</v>
      </c>
      <c r="AW141" s="13" t="s">
        <v>31</v>
      </c>
      <c r="AX141" s="13" t="s">
        <v>75</v>
      </c>
      <c r="AY141" s="193" t="s">
        <v>140</v>
      </c>
    </row>
    <row r="142" s="13" customFormat="1">
      <c r="A142" s="13"/>
      <c r="B142" s="191"/>
      <c r="C142" s="13"/>
      <c r="D142" s="192" t="s">
        <v>150</v>
      </c>
      <c r="E142" s="193" t="s">
        <v>1</v>
      </c>
      <c r="F142" s="194" t="s">
        <v>180</v>
      </c>
      <c r="G142" s="13"/>
      <c r="H142" s="195">
        <v>0.111</v>
      </c>
      <c r="I142" s="196"/>
      <c r="J142" s="13"/>
      <c r="K142" s="13"/>
      <c r="L142" s="191"/>
      <c r="M142" s="197"/>
      <c r="N142" s="198"/>
      <c r="O142" s="198"/>
      <c r="P142" s="198"/>
      <c r="Q142" s="198"/>
      <c r="R142" s="198"/>
      <c r="S142" s="198"/>
      <c r="T142" s="19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3" t="s">
        <v>150</v>
      </c>
      <c r="AU142" s="193" t="s">
        <v>84</v>
      </c>
      <c r="AV142" s="13" t="s">
        <v>84</v>
      </c>
      <c r="AW142" s="13" t="s">
        <v>31</v>
      </c>
      <c r="AX142" s="13" t="s">
        <v>75</v>
      </c>
      <c r="AY142" s="193" t="s">
        <v>140</v>
      </c>
    </row>
    <row r="143" s="13" customFormat="1">
      <c r="A143" s="13"/>
      <c r="B143" s="191"/>
      <c r="C143" s="13"/>
      <c r="D143" s="192" t="s">
        <v>150</v>
      </c>
      <c r="E143" s="193" t="s">
        <v>1</v>
      </c>
      <c r="F143" s="194" t="s">
        <v>181</v>
      </c>
      <c r="G143" s="13"/>
      <c r="H143" s="195">
        <v>0.26200000000000001</v>
      </c>
      <c r="I143" s="196"/>
      <c r="J143" s="13"/>
      <c r="K143" s="13"/>
      <c r="L143" s="191"/>
      <c r="M143" s="197"/>
      <c r="N143" s="198"/>
      <c r="O143" s="198"/>
      <c r="P143" s="198"/>
      <c r="Q143" s="198"/>
      <c r="R143" s="198"/>
      <c r="S143" s="198"/>
      <c r="T143" s="19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3" t="s">
        <v>150</v>
      </c>
      <c r="AU143" s="193" t="s">
        <v>84</v>
      </c>
      <c r="AV143" s="13" t="s">
        <v>84</v>
      </c>
      <c r="AW143" s="13" t="s">
        <v>31</v>
      </c>
      <c r="AX143" s="13" t="s">
        <v>75</v>
      </c>
      <c r="AY143" s="193" t="s">
        <v>140</v>
      </c>
    </row>
    <row r="144" s="14" customFormat="1">
      <c r="A144" s="14"/>
      <c r="B144" s="200"/>
      <c r="C144" s="14"/>
      <c r="D144" s="192" t="s">
        <v>150</v>
      </c>
      <c r="E144" s="201" t="s">
        <v>1</v>
      </c>
      <c r="F144" s="202" t="s">
        <v>154</v>
      </c>
      <c r="G144" s="14"/>
      <c r="H144" s="203">
        <v>0.54100000000000004</v>
      </c>
      <c r="I144" s="204"/>
      <c r="J144" s="14"/>
      <c r="K144" s="14"/>
      <c r="L144" s="200"/>
      <c r="M144" s="205"/>
      <c r="N144" s="206"/>
      <c r="O144" s="206"/>
      <c r="P144" s="206"/>
      <c r="Q144" s="206"/>
      <c r="R144" s="206"/>
      <c r="S144" s="206"/>
      <c r="T144" s="20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01" t="s">
        <v>150</v>
      </c>
      <c r="AU144" s="201" t="s">
        <v>84</v>
      </c>
      <c r="AV144" s="14" t="s">
        <v>148</v>
      </c>
      <c r="AW144" s="14" t="s">
        <v>31</v>
      </c>
      <c r="AX144" s="14" t="s">
        <v>82</v>
      </c>
      <c r="AY144" s="201" t="s">
        <v>140</v>
      </c>
    </row>
    <row r="145" s="2" customFormat="1" ht="24.15" customHeight="1">
      <c r="A145" s="36"/>
      <c r="B145" s="177"/>
      <c r="C145" s="178" t="s">
        <v>182</v>
      </c>
      <c r="D145" s="178" t="s">
        <v>143</v>
      </c>
      <c r="E145" s="179" t="s">
        <v>183</v>
      </c>
      <c r="F145" s="180" t="s">
        <v>184</v>
      </c>
      <c r="G145" s="181" t="s">
        <v>185</v>
      </c>
      <c r="H145" s="182">
        <v>917</v>
      </c>
      <c r="I145" s="183"/>
      <c r="J145" s="184">
        <f>ROUND(I145*H145,2)</f>
        <v>0</v>
      </c>
      <c r="K145" s="180" t="s">
        <v>147</v>
      </c>
      <c r="L145" s="37"/>
      <c r="M145" s="185" t="s">
        <v>1</v>
      </c>
      <c r="N145" s="186" t="s">
        <v>40</v>
      </c>
      <c r="O145" s="75"/>
      <c r="P145" s="187">
        <f>O145*H145</f>
        <v>0</v>
      </c>
      <c r="Q145" s="187">
        <v>0</v>
      </c>
      <c r="R145" s="187">
        <f>Q145*H145</f>
        <v>0</v>
      </c>
      <c r="S145" s="187">
        <v>0</v>
      </c>
      <c r="T145" s="188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9" t="s">
        <v>148</v>
      </c>
      <c r="AT145" s="189" t="s">
        <v>143</v>
      </c>
      <c r="AU145" s="189" t="s">
        <v>84</v>
      </c>
      <c r="AY145" s="17" t="s">
        <v>140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17" t="s">
        <v>82</v>
      </c>
      <c r="BK145" s="190">
        <f>ROUND(I145*H145,2)</f>
        <v>0</v>
      </c>
      <c r="BL145" s="17" t="s">
        <v>148</v>
      </c>
      <c r="BM145" s="189" t="s">
        <v>186</v>
      </c>
    </row>
    <row r="146" s="13" customFormat="1">
      <c r="A146" s="13"/>
      <c r="B146" s="191"/>
      <c r="C146" s="13"/>
      <c r="D146" s="192" t="s">
        <v>150</v>
      </c>
      <c r="E146" s="193" t="s">
        <v>1</v>
      </c>
      <c r="F146" s="194" t="s">
        <v>187</v>
      </c>
      <c r="G146" s="13"/>
      <c r="H146" s="195">
        <v>822</v>
      </c>
      <c r="I146" s="196"/>
      <c r="J146" s="13"/>
      <c r="K146" s="13"/>
      <c r="L146" s="191"/>
      <c r="M146" s="197"/>
      <c r="N146" s="198"/>
      <c r="O146" s="198"/>
      <c r="P146" s="198"/>
      <c r="Q146" s="198"/>
      <c r="R146" s="198"/>
      <c r="S146" s="198"/>
      <c r="T146" s="19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3" t="s">
        <v>150</v>
      </c>
      <c r="AU146" s="193" t="s">
        <v>84</v>
      </c>
      <c r="AV146" s="13" t="s">
        <v>84</v>
      </c>
      <c r="AW146" s="13" t="s">
        <v>31</v>
      </c>
      <c r="AX146" s="13" t="s">
        <v>75</v>
      </c>
      <c r="AY146" s="193" t="s">
        <v>140</v>
      </c>
    </row>
    <row r="147" s="13" customFormat="1">
      <c r="A147" s="13"/>
      <c r="B147" s="191"/>
      <c r="C147" s="13"/>
      <c r="D147" s="192" t="s">
        <v>150</v>
      </c>
      <c r="E147" s="193" t="s">
        <v>1</v>
      </c>
      <c r="F147" s="194" t="s">
        <v>188</v>
      </c>
      <c r="G147" s="13"/>
      <c r="H147" s="195">
        <v>95</v>
      </c>
      <c r="I147" s="196"/>
      <c r="J147" s="13"/>
      <c r="K147" s="13"/>
      <c r="L147" s="191"/>
      <c r="M147" s="197"/>
      <c r="N147" s="198"/>
      <c r="O147" s="198"/>
      <c r="P147" s="198"/>
      <c r="Q147" s="198"/>
      <c r="R147" s="198"/>
      <c r="S147" s="198"/>
      <c r="T147" s="19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3" t="s">
        <v>150</v>
      </c>
      <c r="AU147" s="193" t="s">
        <v>84</v>
      </c>
      <c r="AV147" s="13" t="s">
        <v>84</v>
      </c>
      <c r="AW147" s="13" t="s">
        <v>31</v>
      </c>
      <c r="AX147" s="13" t="s">
        <v>75</v>
      </c>
      <c r="AY147" s="193" t="s">
        <v>140</v>
      </c>
    </row>
    <row r="148" s="14" customFormat="1">
      <c r="A148" s="14"/>
      <c r="B148" s="200"/>
      <c r="C148" s="14"/>
      <c r="D148" s="192" t="s">
        <v>150</v>
      </c>
      <c r="E148" s="201" t="s">
        <v>1</v>
      </c>
      <c r="F148" s="202" t="s">
        <v>154</v>
      </c>
      <c r="G148" s="14"/>
      <c r="H148" s="203">
        <v>917</v>
      </c>
      <c r="I148" s="204"/>
      <c r="J148" s="14"/>
      <c r="K148" s="14"/>
      <c r="L148" s="200"/>
      <c r="M148" s="205"/>
      <c r="N148" s="206"/>
      <c r="O148" s="206"/>
      <c r="P148" s="206"/>
      <c r="Q148" s="206"/>
      <c r="R148" s="206"/>
      <c r="S148" s="206"/>
      <c r="T148" s="20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1" t="s">
        <v>150</v>
      </c>
      <c r="AU148" s="201" t="s">
        <v>84</v>
      </c>
      <c r="AV148" s="14" t="s">
        <v>148</v>
      </c>
      <c r="AW148" s="14" t="s">
        <v>31</v>
      </c>
      <c r="AX148" s="14" t="s">
        <v>82</v>
      </c>
      <c r="AY148" s="201" t="s">
        <v>140</v>
      </c>
    </row>
    <row r="149" s="2" customFormat="1" ht="37.8" customHeight="1">
      <c r="A149" s="36"/>
      <c r="B149" s="177"/>
      <c r="C149" s="178" t="s">
        <v>189</v>
      </c>
      <c r="D149" s="178" t="s">
        <v>143</v>
      </c>
      <c r="E149" s="179" t="s">
        <v>190</v>
      </c>
      <c r="F149" s="180" t="s">
        <v>191</v>
      </c>
      <c r="G149" s="181" t="s">
        <v>146</v>
      </c>
      <c r="H149" s="182">
        <v>50</v>
      </c>
      <c r="I149" s="183"/>
      <c r="J149" s="184">
        <f>ROUND(I149*H149,2)</f>
        <v>0</v>
      </c>
      <c r="K149" s="180" t="s">
        <v>147</v>
      </c>
      <c r="L149" s="37"/>
      <c r="M149" s="185" t="s">
        <v>1</v>
      </c>
      <c r="N149" s="186" t="s">
        <v>40</v>
      </c>
      <c r="O149" s="75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9" t="s">
        <v>148</v>
      </c>
      <c r="AT149" s="189" t="s">
        <v>143</v>
      </c>
      <c r="AU149" s="189" t="s">
        <v>84</v>
      </c>
      <c r="AY149" s="17" t="s">
        <v>140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7" t="s">
        <v>82</v>
      </c>
      <c r="BK149" s="190">
        <f>ROUND(I149*H149,2)</f>
        <v>0</v>
      </c>
      <c r="BL149" s="17" t="s">
        <v>148</v>
      </c>
      <c r="BM149" s="189" t="s">
        <v>192</v>
      </c>
    </row>
    <row r="150" s="13" customFormat="1">
      <c r="A150" s="13"/>
      <c r="B150" s="191"/>
      <c r="C150" s="13"/>
      <c r="D150" s="192" t="s">
        <v>150</v>
      </c>
      <c r="E150" s="193" t="s">
        <v>1</v>
      </c>
      <c r="F150" s="194" t="s">
        <v>193</v>
      </c>
      <c r="G150" s="13"/>
      <c r="H150" s="195">
        <v>50</v>
      </c>
      <c r="I150" s="196"/>
      <c r="J150" s="13"/>
      <c r="K150" s="13"/>
      <c r="L150" s="191"/>
      <c r="M150" s="197"/>
      <c r="N150" s="198"/>
      <c r="O150" s="198"/>
      <c r="P150" s="198"/>
      <c r="Q150" s="198"/>
      <c r="R150" s="198"/>
      <c r="S150" s="198"/>
      <c r="T150" s="19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3" t="s">
        <v>150</v>
      </c>
      <c r="AU150" s="193" t="s">
        <v>84</v>
      </c>
      <c r="AV150" s="13" t="s">
        <v>84</v>
      </c>
      <c r="AW150" s="13" t="s">
        <v>31</v>
      </c>
      <c r="AX150" s="13" t="s">
        <v>75</v>
      </c>
      <c r="AY150" s="193" t="s">
        <v>140</v>
      </c>
    </row>
    <row r="151" s="14" customFormat="1">
      <c r="A151" s="14"/>
      <c r="B151" s="200"/>
      <c r="C151" s="14"/>
      <c r="D151" s="192" t="s">
        <v>150</v>
      </c>
      <c r="E151" s="201" t="s">
        <v>1</v>
      </c>
      <c r="F151" s="202" t="s">
        <v>154</v>
      </c>
      <c r="G151" s="14"/>
      <c r="H151" s="203">
        <v>50</v>
      </c>
      <c r="I151" s="204"/>
      <c r="J151" s="14"/>
      <c r="K151" s="14"/>
      <c r="L151" s="200"/>
      <c r="M151" s="205"/>
      <c r="N151" s="206"/>
      <c r="O151" s="206"/>
      <c r="P151" s="206"/>
      <c r="Q151" s="206"/>
      <c r="R151" s="206"/>
      <c r="S151" s="206"/>
      <c r="T151" s="20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01" t="s">
        <v>150</v>
      </c>
      <c r="AU151" s="201" t="s">
        <v>84</v>
      </c>
      <c r="AV151" s="14" t="s">
        <v>148</v>
      </c>
      <c r="AW151" s="14" t="s">
        <v>31</v>
      </c>
      <c r="AX151" s="14" t="s">
        <v>82</v>
      </c>
      <c r="AY151" s="201" t="s">
        <v>140</v>
      </c>
    </row>
    <row r="152" s="2" customFormat="1" ht="24.15" customHeight="1">
      <c r="A152" s="36"/>
      <c r="B152" s="177"/>
      <c r="C152" s="178" t="s">
        <v>165</v>
      </c>
      <c r="D152" s="178" t="s">
        <v>143</v>
      </c>
      <c r="E152" s="179" t="s">
        <v>194</v>
      </c>
      <c r="F152" s="180" t="s">
        <v>195</v>
      </c>
      <c r="G152" s="181" t="s">
        <v>146</v>
      </c>
      <c r="H152" s="182">
        <v>50</v>
      </c>
      <c r="I152" s="183"/>
      <c r="J152" s="184">
        <f>ROUND(I152*H152,2)</f>
        <v>0</v>
      </c>
      <c r="K152" s="180" t="s">
        <v>147</v>
      </c>
      <c r="L152" s="37"/>
      <c r="M152" s="185" t="s">
        <v>1</v>
      </c>
      <c r="N152" s="186" t="s">
        <v>40</v>
      </c>
      <c r="O152" s="75"/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9" t="s">
        <v>148</v>
      </c>
      <c r="AT152" s="189" t="s">
        <v>143</v>
      </c>
      <c r="AU152" s="189" t="s">
        <v>84</v>
      </c>
      <c r="AY152" s="17" t="s">
        <v>140</v>
      </c>
      <c r="BE152" s="190">
        <f>IF(N152="základní",J152,0)</f>
        <v>0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7" t="s">
        <v>82</v>
      </c>
      <c r="BK152" s="190">
        <f>ROUND(I152*H152,2)</f>
        <v>0</v>
      </c>
      <c r="BL152" s="17" t="s">
        <v>148</v>
      </c>
      <c r="BM152" s="189" t="s">
        <v>196</v>
      </c>
    </row>
    <row r="153" s="13" customFormat="1">
      <c r="A153" s="13"/>
      <c r="B153" s="191"/>
      <c r="C153" s="13"/>
      <c r="D153" s="192" t="s">
        <v>150</v>
      </c>
      <c r="E153" s="193" t="s">
        <v>1</v>
      </c>
      <c r="F153" s="194" t="s">
        <v>197</v>
      </c>
      <c r="G153" s="13"/>
      <c r="H153" s="195">
        <v>50</v>
      </c>
      <c r="I153" s="196"/>
      <c r="J153" s="13"/>
      <c r="K153" s="13"/>
      <c r="L153" s="191"/>
      <c r="M153" s="197"/>
      <c r="N153" s="198"/>
      <c r="O153" s="198"/>
      <c r="P153" s="198"/>
      <c r="Q153" s="198"/>
      <c r="R153" s="198"/>
      <c r="S153" s="198"/>
      <c r="T153" s="19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3" t="s">
        <v>150</v>
      </c>
      <c r="AU153" s="193" t="s">
        <v>84</v>
      </c>
      <c r="AV153" s="13" t="s">
        <v>84</v>
      </c>
      <c r="AW153" s="13" t="s">
        <v>31</v>
      </c>
      <c r="AX153" s="13" t="s">
        <v>75</v>
      </c>
      <c r="AY153" s="193" t="s">
        <v>140</v>
      </c>
    </row>
    <row r="154" s="14" customFormat="1">
      <c r="A154" s="14"/>
      <c r="B154" s="200"/>
      <c r="C154" s="14"/>
      <c r="D154" s="192" t="s">
        <v>150</v>
      </c>
      <c r="E154" s="201" t="s">
        <v>1</v>
      </c>
      <c r="F154" s="202" t="s">
        <v>154</v>
      </c>
      <c r="G154" s="14"/>
      <c r="H154" s="203">
        <v>50</v>
      </c>
      <c r="I154" s="204"/>
      <c r="J154" s="14"/>
      <c r="K154" s="14"/>
      <c r="L154" s="200"/>
      <c r="M154" s="205"/>
      <c r="N154" s="206"/>
      <c r="O154" s="206"/>
      <c r="P154" s="206"/>
      <c r="Q154" s="206"/>
      <c r="R154" s="206"/>
      <c r="S154" s="206"/>
      <c r="T154" s="20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01" t="s">
        <v>150</v>
      </c>
      <c r="AU154" s="201" t="s">
        <v>84</v>
      </c>
      <c r="AV154" s="14" t="s">
        <v>148</v>
      </c>
      <c r="AW154" s="14" t="s">
        <v>31</v>
      </c>
      <c r="AX154" s="14" t="s">
        <v>82</v>
      </c>
      <c r="AY154" s="201" t="s">
        <v>140</v>
      </c>
    </row>
    <row r="155" s="2" customFormat="1" ht="37.8" customHeight="1">
      <c r="A155" s="36"/>
      <c r="B155" s="177"/>
      <c r="C155" s="178" t="s">
        <v>198</v>
      </c>
      <c r="D155" s="178" t="s">
        <v>143</v>
      </c>
      <c r="E155" s="179" t="s">
        <v>199</v>
      </c>
      <c r="F155" s="180" t="s">
        <v>200</v>
      </c>
      <c r="G155" s="181" t="s">
        <v>157</v>
      </c>
      <c r="H155" s="182">
        <v>17.5</v>
      </c>
      <c r="I155" s="183"/>
      <c r="J155" s="184">
        <f>ROUND(I155*H155,2)</f>
        <v>0</v>
      </c>
      <c r="K155" s="180" t="s">
        <v>147</v>
      </c>
      <c r="L155" s="37"/>
      <c r="M155" s="185" t="s">
        <v>1</v>
      </c>
      <c r="N155" s="186" t="s">
        <v>40</v>
      </c>
      <c r="O155" s="75"/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8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9" t="s">
        <v>148</v>
      </c>
      <c r="AT155" s="189" t="s">
        <v>143</v>
      </c>
      <c r="AU155" s="189" t="s">
        <v>84</v>
      </c>
      <c r="AY155" s="17" t="s">
        <v>140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82</v>
      </c>
      <c r="BK155" s="190">
        <f>ROUND(I155*H155,2)</f>
        <v>0</v>
      </c>
      <c r="BL155" s="17" t="s">
        <v>148</v>
      </c>
      <c r="BM155" s="189" t="s">
        <v>201</v>
      </c>
    </row>
    <row r="156" s="13" customFormat="1">
      <c r="A156" s="13"/>
      <c r="B156" s="191"/>
      <c r="C156" s="13"/>
      <c r="D156" s="192" t="s">
        <v>150</v>
      </c>
      <c r="E156" s="193" t="s">
        <v>1</v>
      </c>
      <c r="F156" s="194" t="s">
        <v>202</v>
      </c>
      <c r="G156" s="13"/>
      <c r="H156" s="195">
        <v>17.5</v>
      </c>
      <c r="I156" s="196"/>
      <c r="J156" s="13"/>
      <c r="K156" s="13"/>
      <c r="L156" s="191"/>
      <c r="M156" s="197"/>
      <c r="N156" s="198"/>
      <c r="O156" s="198"/>
      <c r="P156" s="198"/>
      <c r="Q156" s="198"/>
      <c r="R156" s="198"/>
      <c r="S156" s="198"/>
      <c r="T156" s="19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3" t="s">
        <v>150</v>
      </c>
      <c r="AU156" s="193" t="s">
        <v>84</v>
      </c>
      <c r="AV156" s="13" t="s">
        <v>84</v>
      </c>
      <c r="AW156" s="13" t="s">
        <v>31</v>
      </c>
      <c r="AX156" s="13" t="s">
        <v>75</v>
      </c>
      <c r="AY156" s="193" t="s">
        <v>140</v>
      </c>
    </row>
    <row r="157" s="14" customFormat="1">
      <c r="A157" s="14"/>
      <c r="B157" s="200"/>
      <c r="C157" s="14"/>
      <c r="D157" s="192" t="s">
        <v>150</v>
      </c>
      <c r="E157" s="201" t="s">
        <v>1</v>
      </c>
      <c r="F157" s="202" t="s">
        <v>154</v>
      </c>
      <c r="G157" s="14"/>
      <c r="H157" s="203">
        <v>17.5</v>
      </c>
      <c r="I157" s="204"/>
      <c r="J157" s="14"/>
      <c r="K157" s="14"/>
      <c r="L157" s="200"/>
      <c r="M157" s="205"/>
      <c r="N157" s="206"/>
      <c r="O157" s="206"/>
      <c r="P157" s="206"/>
      <c r="Q157" s="206"/>
      <c r="R157" s="206"/>
      <c r="S157" s="206"/>
      <c r="T157" s="20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01" t="s">
        <v>150</v>
      </c>
      <c r="AU157" s="201" t="s">
        <v>84</v>
      </c>
      <c r="AV157" s="14" t="s">
        <v>148</v>
      </c>
      <c r="AW157" s="14" t="s">
        <v>31</v>
      </c>
      <c r="AX157" s="14" t="s">
        <v>82</v>
      </c>
      <c r="AY157" s="201" t="s">
        <v>140</v>
      </c>
    </row>
    <row r="158" s="2" customFormat="1" ht="37.8" customHeight="1">
      <c r="A158" s="36"/>
      <c r="B158" s="177"/>
      <c r="C158" s="178" t="s">
        <v>203</v>
      </c>
      <c r="D158" s="178" t="s">
        <v>143</v>
      </c>
      <c r="E158" s="179" t="s">
        <v>204</v>
      </c>
      <c r="F158" s="180" t="s">
        <v>205</v>
      </c>
      <c r="G158" s="181" t="s">
        <v>170</v>
      </c>
      <c r="H158" s="182">
        <v>1033.654</v>
      </c>
      <c r="I158" s="183"/>
      <c r="J158" s="184">
        <f>ROUND(I158*H158,2)</f>
        <v>0</v>
      </c>
      <c r="K158" s="180" t="s">
        <v>147</v>
      </c>
      <c r="L158" s="37"/>
      <c r="M158" s="185" t="s">
        <v>1</v>
      </c>
      <c r="N158" s="186" t="s">
        <v>40</v>
      </c>
      <c r="O158" s="75"/>
      <c r="P158" s="187">
        <f>O158*H158</f>
        <v>0</v>
      </c>
      <c r="Q158" s="187">
        <v>0</v>
      </c>
      <c r="R158" s="187">
        <f>Q158*H158</f>
        <v>0</v>
      </c>
      <c r="S158" s="187">
        <v>0</v>
      </c>
      <c r="T158" s="188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9" t="s">
        <v>148</v>
      </c>
      <c r="AT158" s="189" t="s">
        <v>143</v>
      </c>
      <c r="AU158" s="189" t="s">
        <v>84</v>
      </c>
      <c r="AY158" s="17" t="s">
        <v>140</v>
      </c>
      <c r="BE158" s="190">
        <f>IF(N158="základní",J158,0)</f>
        <v>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7" t="s">
        <v>82</v>
      </c>
      <c r="BK158" s="190">
        <f>ROUND(I158*H158,2)</f>
        <v>0</v>
      </c>
      <c r="BL158" s="17" t="s">
        <v>148</v>
      </c>
      <c r="BM158" s="189" t="s">
        <v>206</v>
      </c>
    </row>
    <row r="159" s="13" customFormat="1">
      <c r="A159" s="13"/>
      <c r="B159" s="191"/>
      <c r="C159" s="13"/>
      <c r="D159" s="192" t="s">
        <v>150</v>
      </c>
      <c r="E159" s="193" t="s">
        <v>1</v>
      </c>
      <c r="F159" s="194" t="s">
        <v>207</v>
      </c>
      <c r="G159" s="13"/>
      <c r="H159" s="195">
        <v>31.02</v>
      </c>
      <c r="I159" s="196"/>
      <c r="J159" s="13"/>
      <c r="K159" s="13"/>
      <c r="L159" s="191"/>
      <c r="M159" s="197"/>
      <c r="N159" s="198"/>
      <c r="O159" s="198"/>
      <c r="P159" s="198"/>
      <c r="Q159" s="198"/>
      <c r="R159" s="198"/>
      <c r="S159" s="198"/>
      <c r="T159" s="19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3" t="s">
        <v>150</v>
      </c>
      <c r="AU159" s="193" t="s">
        <v>84</v>
      </c>
      <c r="AV159" s="13" t="s">
        <v>84</v>
      </c>
      <c r="AW159" s="13" t="s">
        <v>31</v>
      </c>
      <c r="AX159" s="13" t="s">
        <v>75</v>
      </c>
      <c r="AY159" s="193" t="s">
        <v>140</v>
      </c>
    </row>
    <row r="160" s="13" customFormat="1">
      <c r="A160" s="13"/>
      <c r="B160" s="191"/>
      <c r="C160" s="13"/>
      <c r="D160" s="192" t="s">
        <v>150</v>
      </c>
      <c r="E160" s="193" t="s">
        <v>1</v>
      </c>
      <c r="F160" s="194" t="s">
        <v>208</v>
      </c>
      <c r="G160" s="13"/>
      <c r="H160" s="195">
        <v>269.21199999999999</v>
      </c>
      <c r="I160" s="196"/>
      <c r="J160" s="13"/>
      <c r="K160" s="13"/>
      <c r="L160" s="191"/>
      <c r="M160" s="197"/>
      <c r="N160" s="198"/>
      <c r="O160" s="198"/>
      <c r="P160" s="198"/>
      <c r="Q160" s="198"/>
      <c r="R160" s="198"/>
      <c r="S160" s="198"/>
      <c r="T160" s="19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3" t="s">
        <v>150</v>
      </c>
      <c r="AU160" s="193" t="s">
        <v>84</v>
      </c>
      <c r="AV160" s="13" t="s">
        <v>84</v>
      </c>
      <c r="AW160" s="13" t="s">
        <v>31</v>
      </c>
      <c r="AX160" s="13" t="s">
        <v>75</v>
      </c>
      <c r="AY160" s="193" t="s">
        <v>140</v>
      </c>
    </row>
    <row r="161" s="13" customFormat="1">
      <c r="A161" s="13"/>
      <c r="B161" s="191"/>
      <c r="C161" s="13"/>
      <c r="D161" s="192" t="s">
        <v>150</v>
      </c>
      <c r="E161" s="193" t="s">
        <v>1</v>
      </c>
      <c r="F161" s="194" t="s">
        <v>209</v>
      </c>
      <c r="G161" s="13"/>
      <c r="H161" s="195">
        <v>703.95299999999997</v>
      </c>
      <c r="I161" s="196"/>
      <c r="J161" s="13"/>
      <c r="K161" s="13"/>
      <c r="L161" s="191"/>
      <c r="M161" s="197"/>
      <c r="N161" s="198"/>
      <c r="O161" s="198"/>
      <c r="P161" s="198"/>
      <c r="Q161" s="198"/>
      <c r="R161" s="198"/>
      <c r="S161" s="198"/>
      <c r="T161" s="19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3" t="s">
        <v>150</v>
      </c>
      <c r="AU161" s="193" t="s">
        <v>84</v>
      </c>
      <c r="AV161" s="13" t="s">
        <v>84</v>
      </c>
      <c r="AW161" s="13" t="s">
        <v>31</v>
      </c>
      <c r="AX161" s="13" t="s">
        <v>75</v>
      </c>
      <c r="AY161" s="193" t="s">
        <v>140</v>
      </c>
    </row>
    <row r="162" s="13" customFormat="1">
      <c r="A162" s="13"/>
      <c r="B162" s="191"/>
      <c r="C162" s="13"/>
      <c r="D162" s="192" t="s">
        <v>150</v>
      </c>
      <c r="E162" s="193" t="s">
        <v>1</v>
      </c>
      <c r="F162" s="194" t="s">
        <v>210</v>
      </c>
      <c r="G162" s="13"/>
      <c r="H162" s="195">
        <v>29.469000000000001</v>
      </c>
      <c r="I162" s="196"/>
      <c r="J162" s="13"/>
      <c r="K162" s="13"/>
      <c r="L162" s="191"/>
      <c r="M162" s="197"/>
      <c r="N162" s="198"/>
      <c r="O162" s="198"/>
      <c r="P162" s="198"/>
      <c r="Q162" s="198"/>
      <c r="R162" s="198"/>
      <c r="S162" s="198"/>
      <c r="T162" s="19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3" t="s">
        <v>150</v>
      </c>
      <c r="AU162" s="193" t="s">
        <v>84</v>
      </c>
      <c r="AV162" s="13" t="s">
        <v>84</v>
      </c>
      <c r="AW162" s="13" t="s">
        <v>31</v>
      </c>
      <c r="AX162" s="13" t="s">
        <v>75</v>
      </c>
      <c r="AY162" s="193" t="s">
        <v>140</v>
      </c>
    </row>
    <row r="163" s="14" customFormat="1">
      <c r="A163" s="14"/>
      <c r="B163" s="200"/>
      <c r="C163" s="14"/>
      <c r="D163" s="192" t="s">
        <v>150</v>
      </c>
      <c r="E163" s="201" t="s">
        <v>1</v>
      </c>
      <c r="F163" s="202" t="s">
        <v>154</v>
      </c>
      <c r="G163" s="14"/>
      <c r="H163" s="203">
        <v>1033.654</v>
      </c>
      <c r="I163" s="204"/>
      <c r="J163" s="14"/>
      <c r="K163" s="14"/>
      <c r="L163" s="200"/>
      <c r="M163" s="205"/>
      <c r="N163" s="206"/>
      <c r="O163" s="206"/>
      <c r="P163" s="206"/>
      <c r="Q163" s="206"/>
      <c r="R163" s="206"/>
      <c r="S163" s="206"/>
      <c r="T163" s="20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01" t="s">
        <v>150</v>
      </c>
      <c r="AU163" s="201" t="s">
        <v>84</v>
      </c>
      <c r="AV163" s="14" t="s">
        <v>148</v>
      </c>
      <c r="AW163" s="14" t="s">
        <v>31</v>
      </c>
      <c r="AX163" s="14" t="s">
        <v>82</v>
      </c>
      <c r="AY163" s="201" t="s">
        <v>140</v>
      </c>
    </row>
    <row r="164" s="2" customFormat="1" ht="76.35" customHeight="1">
      <c r="A164" s="36"/>
      <c r="B164" s="177"/>
      <c r="C164" s="178" t="s">
        <v>211</v>
      </c>
      <c r="D164" s="178" t="s">
        <v>143</v>
      </c>
      <c r="E164" s="179" t="s">
        <v>212</v>
      </c>
      <c r="F164" s="180" t="s">
        <v>213</v>
      </c>
      <c r="G164" s="181" t="s">
        <v>185</v>
      </c>
      <c r="H164" s="182">
        <v>10</v>
      </c>
      <c r="I164" s="183"/>
      <c r="J164" s="184">
        <f>ROUND(I164*H164,2)</f>
        <v>0</v>
      </c>
      <c r="K164" s="180" t="s">
        <v>147</v>
      </c>
      <c r="L164" s="37"/>
      <c r="M164" s="185" t="s">
        <v>1</v>
      </c>
      <c r="N164" s="186" t="s">
        <v>40</v>
      </c>
      <c r="O164" s="75"/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9" t="s">
        <v>148</v>
      </c>
      <c r="AT164" s="189" t="s">
        <v>143</v>
      </c>
      <c r="AU164" s="189" t="s">
        <v>84</v>
      </c>
      <c r="AY164" s="17" t="s">
        <v>140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7" t="s">
        <v>82</v>
      </c>
      <c r="BK164" s="190">
        <f>ROUND(I164*H164,2)</f>
        <v>0</v>
      </c>
      <c r="BL164" s="17" t="s">
        <v>148</v>
      </c>
      <c r="BM164" s="189" t="s">
        <v>214</v>
      </c>
    </row>
    <row r="165" s="13" customFormat="1">
      <c r="A165" s="13"/>
      <c r="B165" s="191"/>
      <c r="C165" s="13"/>
      <c r="D165" s="192" t="s">
        <v>150</v>
      </c>
      <c r="E165" s="193" t="s">
        <v>1</v>
      </c>
      <c r="F165" s="194" t="s">
        <v>215</v>
      </c>
      <c r="G165" s="13"/>
      <c r="H165" s="195">
        <v>7</v>
      </c>
      <c r="I165" s="196"/>
      <c r="J165" s="13"/>
      <c r="K165" s="13"/>
      <c r="L165" s="191"/>
      <c r="M165" s="197"/>
      <c r="N165" s="198"/>
      <c r="O165" s="198"/>
      <c r="P165" s="198"/>
      <c r="Q165" s="198"/>
      <c r="R165" s="198"/>
      <c r="S165" s="198"/>
      <c r="T165" s="19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3" t="s">
        <v>150</v>
      </c>
      <c r="AU165" s="193" t="s">
        <v>84</v>
      </c>
      <c r="AV165" s="13" t="s">
        <v>84</v>
      </c>
      <c r="AW165" s="13" t="s">
        <v>31</v>
      </c>
      <c r="AX165" s="13" t="s">
        <v>75</v>
      </c>
      <c r="AY165" s="193" t="s">
        <v>140</v>
      </c>
    </row>
    <row r="166" s="13" customFormat="1">
      <c r="A166" s="13"/>
      <c r="B166" s="191"/>
      <c r="C166" s="13"/>
      <c r="D166" s="192" t="s">
        <v>150</v>
      </c>
      <c r="E166" s="193" t="s">
        <v>1</v>
      </c>
      <c r="F166" s="194" t="s">
        <v>216</v>
      </c>
      <c r="G166" s="13"/>
      <c r="H166" s="195">
        <v>3</v>
      </c>
      <c r="I166" s="196"/>
      <c r="J166" s="13"/>
      <c r="K166" s="13"/>
      <c r="L166" s="191"/>
      <c r="M166" s="197"/>
      <c r="N166" s="198"/>
      <c r="O166" s="198"/>
      <c r="P166" s="198"/>
      <c r="Q166" s="198"/>
      <c r="R166" s="198"/>
      <c r="S166" s="198"/>
      <c r="T166" s="19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3" t="s">
        <v>150</v>
      </c>
      <c r="AU166" s="193" t="s">
        <v>84</v>
      </c>
      <c r="AV166" s="13" t="s">
        <v>84</v>
      </c>
      <c r="AW166" s="13" t="s">
        <v>31</v>
      </c>
      <c r="AX166" s="13" t="s">
        <v>75</v>
      </c>
      <c r="AY166" s="193" t="s">
        <v>140</v>
      </c>
    </row>
    <row r="167" s="14" customFormat="1">
      <c r="A167" s="14"/>
      <c r="B167" s="200"/>
      <c r="C167" s="14"/>
      <c r="D167" s="192" t="s">
        <v>150</v>
      </c>
      <c r="E167" s="201" t="s">
        <v>1</v>
      </c>
      <c r="F167" s="202" t="s">
        <v>154</v>
      </c>
      <c r="G167" s="14"/>
      <c r="H167" s="203">
        <v>10</v>
      </c>
      <c r="I167" s="204"/>
      <c r="J167" s="14"/>
      <c r="K167" s="14"/>
      <c r="L167" s="200"/>
      <c r="M167" s="205"/>
      <c r="N167" s="206"/>
      <c r="O167" s="206"/>
      <c r="P167" s="206"/>
      <c r="Q167" s="206"/>
      <c r="R167" s="206"/>
      <c r="S167" s="206"/>
      <c r="T167" s="20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01" t="s">
        <v>150</v>
      </c>
      <c r="AU167" s="201" t="s">
        <v>84</v>
      </c>
      <c r="AV167" s="14" t="s">
        <v>148</v>
      </c>
      <c r="AW167" s="14" t="s">
        <v>31</v>
      </c>
      <c r="AX167" s="14" t="s">
        <v>82</v>
      </c>
      <c r="AY167" s="201" t="s">
        <v>140</v>
      </c>
    </row>
    <row r="168" s="2" customFormat="1" ht="24.15" customHeight="1">
      <c r="A168" s="36"/>
      <c r="B168" s="177"/>
      <c r="C168" s="212" t="s">
        <v>217</v>
      </c>
      <c r="D168" s="212" t="s">
        <v>162</v>
      </c>
      <c r="E168" s="213" t="s">
        <v>218</v>
      </c>
      <c r="F168" s="214" t="s">
        <v>219</v>
      </c>
      <c r="G168" s="215" t="s">
        <v>185</v>
      </c>
      <c r="H168" s="216">
        <v>3</v>
      </c>
      <c r="I168" s="217"/>
      <c r="J168" s="218">
        <f>ROUND(I168*H168,2)</f>
        <v>0</v>
      </c>
      <c r="K168" s="214" t="s">
        <v>147</v>
      </c>
      <c r="L168" s="219"/>
      <c r="M168" s="220" t="s">
        <v>1</v>
      </c>
      <c r="N168" s="221" t="s">
        <v>40</v>
      </c>
      <c r="O168" s="75"/>
      <c r="P168" s="187">
        <f>O168*H168</f>
        <v>0</v>
      </c>
      <c r="Q168" s="187">
        <v>0.10299999999999999</v>
      </c>
      <c r="R168" s="187">
        <f>Q168*H168</f>
        <v>0.309</v>
      </c>
      <c r="S168" s="187">
        <v>0</v>
      </c>
      <c r="T168" s="188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9" t="s">
        <v>165</v>
      </c>
      <c r="AT168" s="189" t="s">
        <v>162</v>
      </c>
      <c r="AU168" s="189" t="s">
        <v>84</v>
      </c>
      <c r="AY168" s="17" t="s">
        <v>140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7" t="s">
        <v>82</v>
      </c>
      <c r="BK168" s="190">
        <f>ROUND(I168*H168,2)</f>
        <v>0</v>
      </c>
      <c r="BL168" s="17" t="s">
        <v>148</v>
      </c>
      <c r="BM168" s="189" t="s">
        <v>220</v>
      </c>
    </row>
    <row r="169" s="13" customFormat="1">
      <c r="A169" s="13"/>
      <c r="B169" s="191"/>
      <c r="C169" s="13"/>
      <c r="D169" s="192" t="s">
        <v>150</v>
      </c>
      <c r="E169" s="193" t="s">
        <v>1</v>
      </c>
      <c r="F169" s="194" t="s">
        <v>221</v>
      </c>
      <c r="G169" s="13"/>
      <c r="H169" s="195">
        <v>2</v>
      </c>
      <c r="I169" s="196"/>
      <c r="J169" s="13"/>
      <c r="K169" s="13"/>
      <c r="L169" s="191"/>
      <c r="M169" s="197"/>
      <c r="N169" s="198"/>
      <c r="O169" s="198"/>
      <c r="P169" s="198"/>
      <c r="Q169" s="198"/>
      <c r="R169" s="198"/>
      <c r="S169" s="198"/>
      <c r="T169" s="19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3" t="s">
        <v>150</v>
      </c>
      <c r="AU169" s="193" t="s">
        <v>84</v>
      </c>
      <c r="AV169" s="13" t="s">
        <v>84</v>
      </c>
      <c r="AW169" s="13" t="s">
        <v>31</v>
      </c>
      <c r="AX169" s="13" t="s">
        <v>75</v>
      </c>
      <c r="AY169" s="193" t="s">
        <v>140</v>
      </c>
    </row>
    <row r="170" s="13" customFormat="1">
      <c r="A170" s="13"/>
      <c r="B170" s="191"/>
      <c r="C170" s="13"/>
      <c r="D170" s="192" t="s">
        <v>150</v>
      </c>
      <c r="E170" s="193" t="s">
        <v>1</v>
      </c>
      <c r="F170" s="194" t="s">
        <v>222</v>
      </c>
      <c r="G170" s="13"/>
      <c r="H170" s="195">
        <v>1</v>
      </c>
      <c r="I170" s="196"/>
      <c r="J170" s="13"/>
      <c r="K170" s="13"/>
      <c r="L170" s="191"/>
      <c r="M170" s="197"/>
      <c r="N170" s="198"/>
      <c r="O170" s="198"/>
      <c r="P170" s="198"/>
      <c r="Q170" s="198"/>
      <c r="R170" s="198"/>
      <c r="S170" s="198"/>
      <c r="T170" s="19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3" t="s">
        <v>150</v>
      </c>
      <c r="AU170" s="193" t="s">
        <v>84</v>
      </c>
      <c r="AV170" s="13" t="s">
        <v>84</v>
      </c>
      <c r="AW170" s="13" t="s">
        <v>31</v>
      </c>
      <c r="AX170" s="13" t="s">
        <v>75</v>
      </c>
      <c r="AY170" s="193" t="s">
        <v>140</v>
      </c>
    </row>
    <row r="171" s="14" customFormat="1">
      <c r="A171" s="14"/>
      <c r="B171" s="200"/>
      <c r="C171" s="14"/>
      <c r="D171" s="192" t="s">
        <v>150</v>
      </c>
      <c r="E171" s="201" t="s">
        <v>1</v>
      </c>
      <c r="F171" s="202" t="s">
        <v>154</v>
      </c>
      <c r="G171" s="14"/>
      <c r="H171" s="203">
        <v>3</v>
      </c>
      <c r="I171" s="204"/>
      <c r="J171" s="14"/>
      <c r="K171" s="14"/>
      <c r="L171" s="200"/>
      <c r="M171" s="205"/>
      <c r="N171" s="206"/>
      <c r="O171" s="206"/>
      <c r="P171" s="206"/>
      <c r="Q171" s="206"/>
      <c r="R171" s="206"/>
      <c r="S171" s="206"/>
      <c r="T171" s="20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01" t="s">
        <v>150</v>
      </c>
      <c r="AU171" s="201" t="s">
        <v>84</v>
      </c>
      <c r="AV171" s="14" t="s">
        <v>148</v>
      </c>
      <c r="AW171" s="14" t="s">
        <v>31</v>
      </c>
      <c r="AX171" s="14" t="s">
        <v>82</v>
      </c>
      <c r="AY171" s="201" t="s">
        <v>140</v>
      </c>
    </row>
    <row r="172" s="2" customFormat="1" ht="24.15" customHeight="1">
      <c r="A172" s="36"/>
      <c r="B172" s="177"/>
      <c r="C172" s="212" t="s">
        <v>223</v>
      </c>
      <c r="D172" s="212" t="s">
        <v>162</v>
      </c>
      <c r="E172" s="213" t="s">
        <v>224</v>
      </c>
      <c r="F172" s="214" t="s">
        <v>225</v>
      </c>
      <c r="G172" s="215" t="s">
        <v>185</v>
      </c>
      <c r="H172" s="216">
        <v>4</v>
      </c>
      <c r="I172" s="217"/>
      <c r="J172" s="218">
        <f>ROUND(I172*H172,2)</f>
        <v>0</v>
      </c>
      <c r="K172" s="214" t="s">
        <v>147</v>
      </c>
      <c r="L172" s="219"/>
      <c r="M172" s="220" t="s">
        <v>1</v>
      </c>
      <c r="N172" s="221" t="s">
        <v>40</v>
      </c>
      <c r="O172" s="75"/>
      <c r="P172" s="187">
        <f>O172*H172</f>
        <v>0</v>
      </c>
      <c r="Q172" s="187">
        <v>0.10696</v>
      </c>
      <c r="R172" s="187">
        <f>Q172*H172</f>
        <v>0.42784</v>
      </c>
      <c r="S172" s="187">
        <v>0</v>
      </c>
      <c r="T172" s="188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9" t="s">
        <v>165</v>
      </c>
      <c r="AT172" s="189" t="s">
        <v>162</v>
      </c>
      <c r="AU172" s="189" t="s">
        <v>84</v>
      </c>
      <c r="AY172" s="17" t="s">
        <v>140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7" t="s">
        <v>82</v>
      </c>
      <c r="BK172" s="190">
        <f>ROUND(I172*H172,2)</f>
        <v>0</v>
      </c>
      <c r="BL172" s="17" t="s">
        <v>148</v>
      </c>
      <c r="BM172" s="189" t="s">
        <v>226</v>
      </c>
    </row>
    <row r="173" s="13" customFormat="1">
      <c r="A173" s="13"/>
      <c r="B173" s="191"/>
      <c r="C173" s="13"/>
      <c r="D173" s="192" t="s">
        <v>150</v>
      </c>
      <c r="E173" s="193" t="s">
        <v>1</v>
      </c>
      <c r="F173" s="194" t="s">
        <v>221</v>
      </c>
      <c r="G173" s="13"/>
      <c r="H173" s="195">
        <v>2</v>
      </c>
      <c r="I173" s="196"/>
      <c r="J173" s="13"/>
      <c r="K173" s="13"/>
      <c r="L173" s="191"/>
      <c r="M173" s="197"/>
      <c r="N173" s="198"/>
      <c r="O173" s="198"/>
      <c r="P173" s="198"/>
      <c r="Q173" s="198"/>
      <c r="R173" s="198"/>
      <c r="S173" s="198"/>
      <c r="T173" s="19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3" t="s">
        <v>150</v>
      </c>
      <c r="AU173" s="193" t="s">
        <v>84</v>
      </c>
      <c r="AV173" s="13" t="s">
        <v>84</v>
      </c>
      <c r="AW173" s="13" t="s">
        <v>31</v>
      </c>
      <c r="AX173" s="13" t="s">
        <v>75</v>
      </c>
      <c r="AY173" s="193" t="s">
        <v>140</v>
      </c>
    </row>
    <row r="174" s="13" customFormat="1">
      <c r="A174" s="13"/>
      <c r="B174" s="191"/>
      <c r="C174" s="13"/>
      <c r="D174" s="192" t="s">
        <v>150</v>
      </c>
      <c r="E174" s="193" t="s">
        <v>1</v>
      </c>
      <c r="F174" s="194" t="s">
        <v>227</v>
      </c>
      <c r="G174" s="13"/>
      <c r="H174" s="195">
        <v>2</v>
      </c>
      <c r="I174" s="196"/>
      <c r="J174" s="13"/>
      <c r="K174" s="13"/>
      <c r="L174" s="191"/>
      <c r="M174" s="197"/>
      <c r="N174" s="198"/>
      <c r="O174" s="198"/>
      <c r="P174" s="198"/>
      <c r="Q174" s="198"/>
      <c r="R174" s="198"/>
      <c r="S174" s="198"/>
      <c r="T174" s="19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3" t="s">
        <v>150</v>
      </c>
      <c r="AU174" s="193" t="s">
        <v>84</v>
      </c>
      <c r="AV174" s="13" t="s">
        <v>84</v>
      </c>
      <c r="AW174" s="13" t="s">
        <v>31</v>
      </c>
      <c r="AX174" s="13" t="s">
        <v>75</v>
      </c>
      <c r="AY174" s="193" t="s">
        <v>140</v>
      </c>
    </row>
    <row r="175" s="14" customFormat="1">
      <c r="A175" s="14"/>
      <c r="B175" s="200"/>
      <c r="C175" s="14"/>
      <c r="D175" s="192" t="s">
        <v>150</v>
      </c>
      <c r="E175" s="201" t="s">
        <v>1</v>
      </c>
      <c r="F175" s="202" t="s">
        <v>154</v>
      </c>
      <c r="G175" s="14"/>
      <c r="H175" s="203">
        <v>4</v>
      </c>
      <c r="I175" s="204"/>
      <c r="J175" s="14"/>
      <c r="K175" s="14"/>
      <c r="L175" s="200"/>
      <c r="M175" s="205"/>
      <c r="N175" s="206"/>
      <c r="O175" s="206"/>
      <c r="P175" s="206"/>
      <c r="Q175" s="206"/>
      <c r="R175" s="206"/>
      <c r="S175" s="206"/>
      <c r="T175" s="20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01" t="s">
        <v>150</v>
      </c>
      <c r="AU175" s="201" t="s">
        <v>84</v>
      </c>
      <c r="AV175" s="14" t="s">
        <v>148</v>
      </c>
      <c r="AW175" s="14" t="s">
        <v>31</v>
      </c>
      <c r="AX175" s="14" t="s">
        <v>82</v>
      </c>
      <c r="AY175" s="201" t="s">
        <v>140</v>
      </c>
    </row>
    <row r="176" s="2" customFormat="1" ht="24.15" customHeight="1">
      <c r="A176" s="36"/>
      <c r="B176" s="177"/>
      <c r="C176" s="212" t="s">
        <v>228</v>
      </c>
      <c r="D176" s="212" t="s">
        <v>162</v>
      </c>
      <c r="E176" s="213" t="s">
        <v>229</v>
      </c>
      <c r="F176" s="214" t="s">
        <v>230</v>
      </c>
      <c r="G176" s="215" t="s">
        <v>185</v>
      </c>
      <c r="H176" s="216">
        <v>3</v>
      </c>
      <c r="I176" s="217"/>
      <c r="J176" s="218">
        <f>ROUND(I176*H176,2)</f>
        <v>0</v>
      </c>
      <c r="K176" s="214" t="s">
        <v>147</v>
      </c>
      <c r="L176" s="219"/>
      <c r="M176" s="220" t="s">
        <v>1</v>
      </c>
      <c r="N176" s="221" t="s">
        <v>40</v>
      </c>
      <c r="O176" s="75"/>
      <c r="P176" s="187">
        <f>O176*H176</f>
        <v>0</v>
      </c>
      <c r="Q176" s="187">
        <v>0.11092000000000001</v>
      </c>
      <c r="R176" s="187">
        <f>Q176*H176</f>
        <v>0.33276</v>
      </c>
      <c r="S176" s="187">
        <v>0</v>
      </c>
      <c r="T176" s="188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9" t="s">
        <v>165</v>
      </c>
      <c r="AT176" s="189" t="s">
        <v>162</v>
      </c>
      <c r="AU176" s="189" t="s">
        <v>84</v>
      </c>
      <c r="AY176" s="17" t="s">
        <v>140</v>
      </c>
      <c r="BE176" s="190">
        <f>IF(N176="základní",J176,0)</f>
        <v>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7" t="s">
        <v>82</v>
      </c>
      <c r="BK176" s="190">
        <f>ROUND(I176*H176,2)</f>
        <v>0</v>
      </c>
      <c r="BL176" s="17" t="s">
        <v>148</v>
      </c>
      <c r="BM176" s="189" t="s">
        <v>231</v>
      </c>
    </row>
    <row r="177" s="13" customFormat="1">
      <c r="A177" s="13"/>
      <c r="B177" s="191"/>
      <c r="C177" s="13"/>
      <c r="D177" s="192" t="s">
        <v>150</v>
      </c>
      <c r="E177" s="193" t="s">
        <v>1</v>
      </c>
      <c r="F177" s="194" t="s">
        <v>232</v>
      </c>
      <c r="G177" s="13"/>
      <c r="H177" s="195">
        <v>3</v>
      </c>
      <c r="I177" s="196"/>
      <c r="J177" s="13"/>
      <c r="K177" s="13"/>
      <c r="L177" s="191"/>
      <c r="M177" s="197"/>
      <c r="N177" s="198"/>
      <c r="O177" s="198"/>
      <c r="P177" s="198"/>
      <c r="Q177" s="198"/>
      <c r="R177" s="198"/>
      <c r="S177" s="198"/>
      <c r="T177" s="19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3" t="s">
        <v>150</v>
      </c>
      <c r="AU177" s="193" t="s">
        <v>84</v>
      </c>
      <c r="AV177" s="13" t="s">
        <v>84</v>
      </c>
      <c r="AW177" s="13" t="s">
        <v>31</v>
      </c>
      <c r="AX177" s="13" t="s">
        <v>75</v>
      </c>
      <c r="AY177" s="193" t="s">
        <v>140</v>
      </c>
    </row>
    <row r="178" s="14" customFormat="1">
      <c r="A178" s="14"/>
      <c r="B178" s="200"/>
      <c r="C178" s="14"/>
      <c r="D178" s="192" t="s">
        <v>150</v>
      </c>
      <c r="E178" s="201" t="s">
        <v>1</v>
      </c>
      <c r="F178" s="202" t="s">
        <v>154</v>
      </c>
      <c r="G178" s="14"/>
      <c r="H178" s="203">
        <v>3</v>
      </c>
      <c r="I178" s="204"/>
      <c r="J178" s="14"/>
      <c r="K178" s="14"/>
      <c r="L178" s="200"/>
      <c r="M178" s="205"/>
      <c r="N178" s="206"/>
      <c r="O178" s="206"/>
      <c r="P178" s="206"/>
      <c r="Q178" s="206"/>
      <c r="R178" s="206"/>
      <c r="S178" s="206"/>
      <c r="T178" s="20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01" t="s">
        <v>150</v>
      </c>
      <c r="AU178" s="201" t="s">
        <v>84</v>
      </c>
      <c r="AV178" s="14" t="s">
        <v>148</v>
      </c>
      <c r="AW178" s="14" t="s">
        <v>31</v>
      </c>
      <c r="AX178" s="14" t="s">
        <v>82</v>
      </c>
      <c r="AY178" s="201" t="s">
        <v>140</v>
      </c>
    </row>
    <row r="179" s="2" customFormat="1" ht="76.35" customHeight="1">
      <c r="A179" s="36"/>
      <c r="B179" s="177"/>
      <c r="C179" s="178" t="s">
        <v>8</v>
      </c>
      <c r="D179" s="178" t="s">
        <v>143</v>
      </c>
      <c r="E179" s="179" t="s">
        <v>233</v>
      </c>
      <c r="F179" s="180" t="s">
        <v>234</v>
      </c>
      <c r="G179" s="181" t="s">
        <v>185</v>
      </c>
      <c r="H179" s="182">
        <v>15</v>
      </c>
      <c r="I179" s="183"/>
      <c r="J179" s="184">
        <f>ROUND(I179*H179,2)</f>
        <v>0</v>
      </c>
      <c r="K179" s="180" t="s">
        <v>147</v>
      </c>
      <c r="L179" s="37"/>
      <c r="M179" s="185" t="s">
        <v>1</v>
      </c>
      <c r="N179" s="186" t="s">
        <v>40</v>
      </c>
      <c r="O179" s="75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9" t="s">
        <v>148</v>
      </c>
      <c r="AT179" s="189" t="s">
        <v>143</v>
      </c>
      <c r="AU179" s="189" t="s">
        <v>84</v>
      </c>
      <c r="AY179" s="17" t="s">
        <v>140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7" t="s">
        <v>82</v>
      </c>
      <c r="BK179" s="190">
        <f>ROUND(I179*H179,2)</f>
        <v>0</v>
      </c>
      <c r="BL179" s="17" t="s">
        <v>148</v>
      </c>
      <c r="BM179" s="189" t="s">
        <v>235</v>
      </c>
    </row>
    <row r="180" s="13" customFormat="1">
      <c r="A180" s="13"/>
      <c r="B180" s="191"/>
      <c r="C180" s="13"/>
      <c r="D180" s="192" t="s">
        <v>150</v>
      </c>
      <c r="E180" s="193" t="s">
        <v>1</v>
      </c>
      <c r="F180" s="194" t="s">
        <v>236</v>
      </c>
      <c r="G180" s="13"/>
      <c r="H180" s="195">
        <v>5</v>
      </c>
      <c r="I180" s="196"/>
      <c r="J180" s="13"/>
      <c r="K180" s="13"/>
      <c r="L180" s="191"/>
      <c r="M180" s="197"/>
      <c r="N180" s="198"/>
      <c r="O180" s="198"/>
      <c r="P180" s="198"/>
      <c r="Q180" s="198"/>
      <c r="R180" s="198"/>
      <c r="S180" s="198"/>
      <c r="T180" s="19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3" t="s">
        <v>150</v>
      </c>
      <c r="AU180" s="193" t="s">
        <v>84</v>
      </c>
      <c r="AV180" s="13" t="s">
        <v>84</v>
      </c>
      <c r="AW180" s="13" t="s">
        <v>31</v>
      </c>
      <c r="AX180" s="13" t="s">
        <v>75</v>
      </c>
      <c r="AY180" s="193" t="s">
        <v>140</v>
      </c>
    </row>
    <row r="181" s="13" customFormat="1">
      <c r="A181" s="13"/>
      <c r="B181" s="191"/>
      <c r="C181" s="13"/>
      <c r="D181" s="192" t="s">
        <v>150</v>
      </c>
      <c r="E181" s="193" t="s">
        <v>1</v>
      </c>
      <c r="F181" s="194" t="s">
        <v>237</v>
      </c>
      <c r="G181" s="13"/>
      <c r="H181" s="195">
        <v>10</v>
      </c>
      <c r="I181" s="196"/>
      <c r="J181" s="13"/>
      <c r="K181" s="13"/>
      <c r="L181" s="191"/>
      <c r="M181" s="197"/>
      <c r="N181" s="198"/>
      <c r="O181" s="198"/>
      <c r="P181" s="198"/>
      <c r="Q181" s="198"/>
      <c r="R181" s="198"/>
      <c r="S181" s="198"/>
      <c r="T181" s="19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3" t="s">
        <v>150</v>
      </c>
      <c r="AU181" s="193" t="s">
        <v>84</v>
      </c>
      <c r="AV181" s="13" t="s">
        <v>84</v>
      </c>
      <c r="AW181" s="13" t="s">
        <v>31</v>
      </c>
      <c r="AX181" s="13" t="s">
        <v>75</v>
      </c>
      <c r="AY181" s="193" t="s">
        <v>140</v>
      </c>
    </row>
    <row r="182" s="14" customFormat="1">
      <c r="A182" s="14"/>
      <c r="B182" s="200"/>
      <c r="C182" s="14"/>
      <c r="D182" s="192" t="s">
        <v>150</v>
      </c>
      <c r="E182" s="201" t="s">
        <v>1</v>
      </c>
      <c r="F182" s="202" t="s">
        <v>154</v>
      </c>
      <c r="G182" s="14"/>
      <c r="H182" s="203">
        <v>15</v>
      </c>
      <c r="I182" s="204"/>
      <c r="J182" s="14"/>
      <c r="K182" s="14"/>
      <c r="L182" s="200"/>
      <c r="M182" s="205"/>
      <c r="N182" s="206"/>
      <c r="O182" s="206"/>
      <c r="P182" s="206"/>
      <c r="Q182" s="206"/>
      <c r="R182" s="206"/>
      <c r="S182" s="206"/>
      <c r="T182" s="20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01" t="s">
        <v>150</v>
      </c>
      <c r="AU182" s="201" t="s">
        <v>84</v>
      </c>
      <c r="AV182" s="14" t="s">
        <v>148</v>
      </c>
      <c r="AW182" s="14" t="s">
        <v>31</v>
      </c>
      <c r="AX182" s="14" t="s">
        <v>82</v>
      </c>
      <c r="AY182" s="201" t="s">
        <v>140</v>
      </c>
    </row>
    <row r="183" s="2" customFormat="1" ht="24.15" customHeight="1">
      <c r="A183" s="36"/>
      <c r="B183" s="177"/>
      <c r="C183" s="212" t="s">
        <v>238</v>
      </c>
      <c r="D183" s="212" t="s">
        <v>162</v>
      </c>
      <c r="E183" s="213" t="s">
        <v>239</v>
      </c>
      <c r="F183" s="214" t="s">
        <v>240</v>
      </c>
      <c r="G183" s="215" t="s">
        <v>185</v>
      </c>
      <c r="H183" s="216">
        <v>2</v>
      </c>
      <c r="I183" s="217"/>
      <c r="J183" s="218">
        <f>ROUND(I183*H183,2)</f>
        <v>0</v>
      </c>
      <c r="K183" s="214" t="s">
        <v>147</v>
      </c>
      <c r="L183" s="219"/>
      <c r="M183" s="220" t="s">
        <v>1</v>
      </c>
      <c r="N183" s="221" t="s">
        <v>40</v>
      </c>
      <c r="O183" s="75"/>
      <c r="P183" s="187">
        <f>O183*H183</f>
        <v>0</v>
      </c>
      <c r="Q183" s="187">
        <v>0.11885</v>
      </c>
      <c r="R183" s="187">
        <f>Q183*H183</f>
        <v>0.2377</v>
      </c>
      <c r="S183" s="187">
        <v>0</v>
      </c>
      <c r="T183" s="188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9" t="s">
        <v>165</v>
      </c>
      <c r="AT183" s="189" t="s">
        <v>162</v>
      </c>
      <c r="AU183" s="189" t="s">
        <v>84</v>
      </c>
      <c r="AY183" s="17" t="s">
        <v>140</v>
      </c>
      <c r="BE183" s="190">
        <f>IF(N183="základní",J183,0)</f>
        <v>0</v>
      </c>
      <c r="BF183" s="190">
        <f>IF(N183="snížená",J183,0)</f>
        <v>0</v>
      </c>
      <c r="BG183" s="190">
        <f>IF(N183="zákl. přenesená",J183,0)</f>
        <v>0</v>
      </c>
      <c r="BH183" s="190">
        <f>IF(N183="sníž. přenesená",J183,0)</f>
        <v>0</v>
      </c>
      <c r="BI183" s="190">
        <f>IF(N183="nulová",J183,0)</f>
        <v>0</v>
      </c>
      <c r="BJ183" s="17" t="s">
        <v>82</v>
      </c>
      <c r="BK183" s="190">
        <f>ROUND(I183*H183,2)</f>
        <v>0</v>
      </c>
      <c r="BL183" s="17" t="s">
        <v>148</v>
      </c>
      <c r="BM183" s="189" t="s">
        <v>241</v>
      </c>
    </row>
    <row r="184" s="13" customFormat="1">
      <c r="A184" s="13"/>
      <c r="B184" s="191"/>
      <c r="C184" s="13"/>
      <c r="D184" s="192" t="s">
        <v>150</v>
      </c>
      <c r="E184" s="193" t="s">
        <v>1</v>
      </c>
      <c r="F184" s="194" t="s">
        <v>227</v>
      </c>
      <c r="G184" s="13"/>
      <c r="H184" s="195">
        <v>2</v>
      </c>
      <c r="I184" s="196"/>
      <c r="J184" s="13"/>
      <c r="K184" s="13"/>
      <c r="L184" s="191"/>
      <c r="M184" s="197"/>
      <c r="N184" s="198"/>
      <c r="O184" s="198"/>
      <c r="P184" s="198"/>
      <c r="Q184" s="198"/>
      <c r="R184" s="198"/>
      <c r="S184" s="198"/>
      <c r="T184" s="19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3" t="s">
        <v>150</v>
      </c>
      <c r="AU184" s="193" t="s">
        <v>84</v>
      </c>
      <c r="AV184" s="13" t="s">
        <v>84</v>
      </c>
      <c r="AW184" s="13" t="s">
        <v>31</v>
      </c>
      <c r="AX184" s="13" t="s">
        <v>75</v>
      </c>
      <c r="AY184" s="193" t="s">
        <v>140</v>
      </c>
    </row>
    <row r="185" s="14" customFormat="1">
      <c r="A185" s="14"/>
      <c r="B185" s="200"/>
      <c r="C185" s="14"/>
      <c r="D185" s="192" t="s">
        <v>150</v>
      </c>
      <c r="E185" s="201" t="s">
        <v>1</v>
      </c>
      <c r="F185" s="202" t="s">
        <v>154</v>
      </c>
      <c r="G185" s="14"/>
      <c r="H185" s="203">
        <v>2</v>
      </c>
      <c r="I185" s="204"/>
      <c r="J185" s="14"/>
      <c r="K185" s="14"/>
      <c r="L185" s="200"/>
      <c r="M185" s="205"/>
      <c r="N185" s="206"/>
      <c r="O185" s="206"/>
      <c r="P185" s="206"/>
      <c r="Q185" s="206"/>
      <c r="R185" s="206"/>
      <c r="S185" s="206"/>
      <c r="T185" s="20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01" t="s">
        <v>150</v>
      </c>
      <c r="AU185" s="201" t="s">
        <v>84</v>
      </c>
      <c r="AV185" s="14" t="s">
        <v>148</v>
      </c>
      <c r="AW185" s="14" t="s">
        <v>31</v>
      </c>
      <c r="AX185" s="14" t="s">
        <v>82</v>
      </c>
      <c r="AY185" s="201" t="s">
        <v>140</v>
      </c>
    </row>
    <row r="186" s="2" customFormat="1" ht="24.15" customHeight="1">
      <c r="A186" s="36"/>
      <c r="B186" s="177"/>
      <c r="C186" s="212" t="s">
        <v>242</v>
      </c>
      <c r="D186" s="212" t="s">
        <v>162</v>
      </c>
      <c r="E186" s="213" t="s">
        <v>243</v>
      </c>
      <c r="F186" s="214" t="s">
        <v>244</v>
      </c>
      <c r="G186" s="215" t="s">
        <v>185</v>
      </c>
      <c r="H186" s="216">
        <v>1</v>
      </c>
      <c r="I186" s="217"/>
      <c r="J186" s="218">
        <f>ROUND(I186*H186,2)</f>
        <v>0</v>
      </c>
      <c r="K186" s="214" t="s">
        <v>147</v>
      </c>
      <c r="L186" s="219"/>
      <c r="M186" s="220" t="s">
        <v>1</v>
      </c>
      <c r="N186" s="221" t="s">
        <v>40</v>
      </c>
      <c r="O186" s="75"/>
      <c r="P186" s="187">
        <f>O186*H186</f>
        <v>0</v>
      </c>
      <c r="Q186" s="187">
        <v>0.12281</v>
      </c>
      <c r="R186" s="187">
        <f>Q186*H186</f>
        <v>0.12281</v>
      </c>
      <c r="S186" s="187">
        <v>0</v>
      </c>
      <c r="T186" s="188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9" t="s">
        <v>165</v>
      </c>
      <c r="AT186" s="189" t="s">
        <v>162</v>
      </c>
      <c r="AU186" s="189" t="s">
        <v>84</v>
      </c>
      <c r="AY186" s="17" t="s">
        <v>140</v>
      </c>
      <c r="BE186" s="190">
        <f>IF(N186="základní",J186,0)</f>
        <v>0</v>
      </c>
      <c r="BF186" s="190">
        <f>IF(N186="snížená",J186,0)</f>
        <v>0</v>
      </c>
      <c r="BG186" s="190">
        <f>IF(N186="zákl. přenesená",J186,0)</f>
        <v>0</v>
      </c>
      <c r="BH186" s="190">
        <f>IF(N186="sníž. přenesená",J186,0)</f>
        <v>0</v>
      </c>
      <c r="BI186" s="190">
        <f>IF(N186="nulová",J186,0)</f>
        <v>0</v>
      </c>
      <c r="BJ186" s="17" t="s">
        <v>82</v>
      </c>
      <c r="BK186" s="190">
        <f>ROUND(I186*H186,2)</f>
        <v>0</v>
      </c>
      <c r="BL186" s="17" t="s">
        <v>148</v>
      </c>
      <c r="BM186" s="189" t="s">
        <v>245</v>
      </c>
    </row>
    <row r="187" s="13" customFormat="1">
      <c r="A187" s="13"/>
      <c r="B187" s="191"/>
      <c r="C187" s="13"/>
      <c r="D187" s="192" t="s">
        <v>150</v>
      </c>
      <c r="E187" s="193" t="s">
        <v>1</v>
      </c>
      <c r="F187" s="194" t="s">
        <v>222</v>
      </c>
      <c r="G187" s="13"/>
      <c r="H187" s="195">
        <v>1</v>
      </c>
      <c r="I187" s="196"/>
      <c r="J187" s="13"/>
      <c r="K187" s="13"/>
      <c r="L187" s="191"/>
      <c r="M187" s="197"/>
      <c r="N187" s="198"/>
      <c r="O187" s="198"/>
      <c r="P187" s="198"/>
      <c r="Q187" s="198"/>
      <c r="R187" s="198"/>
      <c r="S187" s="198"/>
      <c r="T187" s="19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3" t="s">
        <v>150</v>
      </c>
      <c r="AU187" s="193" t="s">
        <v>84</v>
      </c>
      <c r="AV187" s="13" t="s">
        <v>84</v>
      </c>
      <c r="AW187" s="13" t="s">
        <v>31</v>
      </c>
      <c r="AX187" s="13" t="s">
        <v>75</v>
      </c>
      <c r="AY187" s="193" t="s">
        <v>140</v>
      </c>
    </row>
    <row r="188" s="14" customFormat="1">
      <c r="A188" s="14"/>
      <c r="B188" s="200"/>
      <c r="C188" s="14"/>
      <c r="D188" s="192" t="s">
        <v>150</v>
      </c>
      <c r="E188" s="201" t="s">
        <v>1</v>
      </c>
      <c r="F188" s="202" t="s">
        <v>154</v>
      </c>
      <c r="G188" s="14"/>
      <c r="H188" s="203">
        <v>1</v>
      </c>
      <c r="I188" s="204"/>
      <c r="J188" s="14"/>
      <c r="K188" s="14"/>
      <c r="L188" s="200"/>
      <c r="M188" s="205"/>
      <c r="N188" s="206"/>
      <c r="O188" s="206"/>
      <c r="P188" s="206"/>
      <c r="Q188" s="206"/>
      <c r="R188" s="206"/>
      <c r="S188" s="206"/>
      <c r="T188" s="20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01" t="s">
        <v>150</v>
      </c>
      <c r="AU188" s="201" t="s">
        <v>84</v>
      </c>
      <c r="AV188" s="14" t="s">
        <v>148</v>
      </c>
      <c r="AW188" s="14" t="s">
        <v>31</v>
      </c>
      <c r="AX188" s="14" t="s">
        <v>82</v>
      </c>
      <c r="AY188" s="201" t="s">
        <v>140</v>
      </c>
    </row>
    <row r="189" s="2" customFormat="1" ht="24.15" customHeight="1">
      <c r="A189" s="36"/>
      <c r="B189" s="177"/>
      <c r="C189" s="212" t="s">
        <v>246</v>
      </c>
      <c r="D189" s="212" t="s">
        <v>162</v>
      </c>
      <c r="E189" s="213" t="s">
        <v>247</v>
      </c>
      <c r="F189" s="214" t="s">
        <v>248</v>
      </c>
      <c r="G189" s="215" t="s">
        <v>185</v>
      </c>
      <c r="H189" s="216">
        <v>3</v>
      </c>
      <c r="I189" s="217"/>
      <c r="J189" s="218">
        <f>ROUND(I189*H189,2)</f>
        <v>0</v>
      </c>
      <c r="K189" s="214" t="s">
        <v>147</v>
      </c>
      <c r="L189" s="219"/>
      <c r="M189" s="220" t="s">
        <v>1</v>
      </c>
      <c r="N189" s="221" t="s">
        <v>40</v>
      </c>
      <c r="O189" s="75"/>
      <c r="P189" s="187">
        <f>O189*H189</f>
        <v>0</v>
      </c>
      <c r="Q189" s="187">
        <v>0.12676999999999999</v>
      </c>
      <c r="R189" s="187">
        <f>Q189*H189</f>
        <v>0.38030999999999998</v>
      </c>
      <c r="S189" s="187">
        <v>0</v>
      </c>
      <c r="T189" s="188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9" t="s">
        <v>165</v>
      </c>
      <c r="AT189" s="189" t="s">
        <v>162</v>
      </c>
      <c r="AU189" s="189" t="s">
        <v>84</v>
      </c>
      <c r="AY189" s="17" t="s">
        <v>140</v>
      </c>
      <c r="BE189" s="190">
        <f>IF(N189="základní",J189,0)</f>
        <v>0</v>
      </c>
      <c r="BF189" s="190">
        <f>IF(N189="snížená",J189,0)</f>
        <v>0</v>
      </c>
      <c r="BG189" s="190">
        <f>IF(N189="zákl. přenesená",J189,0)</f>
        <v>0</v>
      </c>
      <c r="BH189" s="190">
        <f>IF(N189="sníž. přenesená",J189,0)</f>
        <v>0</v>
      </c>
      <c r="BI189" s="190">
        <f>IF(N189="nulová",J189,0)</f>
        <v>0</v>
      </c>
      <c r="BJ189" s="17" t="s">
        <v>82</v>
      </c>
      <c r="BK189" s="190">
        <f>ROUND(I189*H189,2)</f>
        <v>0</v>
      </c>
      <c r="BL189" s="17" t="s">
        <v>148</v>
      </c>
      <c r="BM189" s="189" t="s">
        <v>249</v>
      </c>
    </row>
    <row r="190" s="13" customFormat="1">
      <c r="A190" s="13"/>
      <c r="B190" s="191"/>
      <c r="C190" s="13"/>
      <c r="D190" s="192" t="s">
        <v>150</v>
      </c>
      <c r="E190" s="193" t="s">
        <v>1</v>
      </c>
      <c r="F190" s="194" t="s">
        <v>250</v>
      </c>
      <c r="G190" s="13"/>
      <c r="H190" s="195">
        <v>1</v>
      </c>
      <c r="I190" s="196"/>
      <c r="J190" s="13"/>
      <c r="K190" s="13"/>
      <c r="L190" s="191"/>
      <c r="M190" s="197"/>
      <c r="N190" s="198"/>
      <c r="O190" s="198"/>
      <c r="P190" s="198"/>
      <c r="Q190" s="198"/>
      <c r="R190" s="198"/>
      <c r="S190" s="198"/>
      <c r="T190" s="19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3" t="s">
        <v>150</v>
      </c>
      <c r="AU190" s="193" t="s">
        <v>84</v>
      </c>
      <c r="AV190" s="13" t="s">
        <v>84</v>
      </c>
      <c r="AW190" s="13" t="s">
        <v>31</v>
      </c>
      <c r="AX190" s="13" t="s">
        <v>75</v>
      </c>
      <c r="AY190" s="193" t="s">
        <v>140</v>
      </c>
    </row>
    <row r="191" s="13" customFormat="1">
      <c r="A191" s="13"/>
      <c r="B191" s="191"/>
      <c r="C191" s="13"/>
      <c r="D191" s="192" t="s">
        <v>150</v>
      </c>
      <c r="E191" s="193" t="s">
        <v>1</v>
      </c>
      <c r="F191" s="194" t="s">
        <v>251</v>
      </c>
      <c r="G191" s="13"/>
      <c r="H191" s="195">
        <v>2</v>
      </c>
      <c r="I191" s="196"/>
      <c r="J191" s="13"/>
      <c r="K191" s="13"/>
      <c r="L191" s="191"/>
      <c r="M191" s="197"/>
      <c r="N191" s="198"/>
      <c r="O191" s="198"/>
      <c r="P191" s="198"/>
      <c r="Q191" s="198"/>
      <c r="R191" s="198"/>
      <c r="S191" s="198"/>
      <c r="T191" s="19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3" t="s">
        <v>150</v>
      </c>
      <c r="AU191" s="193" t="s">
        <v>84</v>
      </c>
      <c r="AV191" s="13" t="s">
        <v>84</v>
      </c>
      <c r="AW191" s="13" t="s">
        <v>31</v>
      </c>
      <c r="AX191" s="13" t="s">
        <v>75</v>
      </c>
      <c r="AY191" s="193" t="s">
        <v>140</v>
      </c>
    </row>
    <row r="192" s="14" customFormat="1">
      <c r="A192" s="14"/>
      <c r="B192" s="200"/>
      <c r="C192" s="14"/>
      <c r="D192" s="192" t="s">
        <v>150</v>
      </c>
      <c r="E192" s="201" t="s">
        <v>1</v>
      </c>
      <c r="F192" s="202" t="s">
        <v>154</v>
      </c>
      <c r="G192" s="14"/>
      <c r="H192" s="203">
        <v>3</v>
      </c>
      <c r="I192" s="204"/>
      <c r="J192" s="14"/>
      <c r="K192" s="14"/>
      <c r="L192" s="200"/>
      <c r="M192" s="205"/>
      <c r="N192" s="206"/>
      <c r="O192" s="206"/>
      <c r="P192" s="206"/>
      <c r="Q192" s="206"/>
      <c r="R192" s="206"/>
      <c r="S192" s="206"/>
      <c r="T192" s="20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01" t="s">
        <v>150</v>
      </c>
      <c r="AU192" s="201" t="s">
        <v>84</v>
      </c>
      <c r="AV192" s="14" t="s">
        <v>148</v>
      </c>
      <c r="AW192" s="14" t="s">
        <v>31</v>
      </c>
      <c r="AX192" s="14" t="s">
        <v>82</v>
      </c>
      <c r="AY192" s="201" t="s">
        <v>140</v>
      </c>
    </row>
    <row r="193" s="2" customFormat="1" ht="24.15" customHeight="1">
      <c r="A193" s="36"/>
      <c r="B193" s="177"/>
      <c r="C193" s="212" t="s">
        <v>252</v>
      </c>
      <c r="D193" s="212" t="s">
        <v>162</v>
      </c>
      <c r="E193" s="213" t="s">
        <v>253</v>
      </c>
      <c r="F193" s="214" t="s">
        <v>254</v>
      </c>
      <c r="G193" s="215" t="s">
        <v>185</v>
      </c>
      <c r="H193" s="216">
        <v>1</v>
      </c>
      <c r="I193" s="217"/>
      <c r="J193" s="218">
        <f>ROUND(I193*H193,2)</f>
        <v>0</v>
      </c>
      <c r="K193" s="214" t="s">
        <v>147</v>
      </c>
      <c r="L193" s="219"/>
      <c r="M193" s="220" t="s">
        <v>1</v>
      </c>
      <c r="N193" s="221" t="s">
        <v>40</v>
      </c>
      <c r="O193" s="75"/>
      <c r="P193" s="187">
        <f>O193*H193</f>
        <v>0</v>
      </c>
      <c r="Q193" s="187">
        <v>0.13469</v>
      </c>
      <c r="R193" s="187">
        <f>Q193*H193</f>
        <v>0.13469</v>
      </c>
      <c r="S193" s="187">
        <v>0</v>
      </c>
      <c r="T193" s="188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9" t="s">
        <v>165</v>
      </c>
      <c r="AT193" s="189" t="s">
        <v>162</v>
      </c>
      <c r="AU193" s="189" t="s">
        <v>84</v>
      </c>
      <c r="AY193" s="17" t="s">
        <v>140</v>
      </c>
      <c r="BE193" s="190">
        <f>IF(N193="základní",J193,0)</f>
        <v>0</v>
      </c>
      <c r="BF193" s="190">
        <f>IF(N193="snížená",J193,0)</f>
        <v>0</v>
      </c>
      <c r="BG193" s="190">
        <f>IF(N193="zákl. přenesená",J193,0)</f>
        <v>0</v>
      </c>
      <c r="BH193" s="190">
        <f>IF(N193="sníž. přenesená",J193,0)</f>
        <v>0</v>
      </c>
      <c r="BI193" s="190">
        <f>IF(N193="nulová",J193,0)</f>
        <v>0</v>
      </c>
      <c r="BJ193" s="17" t="s">
        <v>82</v>
      </c>
      <c r="BK193" s="190">
        <f>ROUND(I193*H193,2)</f>
        <v>0</v>
      </c>
      <c r="BL193" s="17" t="s">
        <v>148</v>
      </c>
      <c r="BM193" s="189" t="s">
        <v>255</v>
      </c>
    </row>
    <row r="194" s="13" customFormat="1">
      <c r="A194" s="13"/>
      <c r="B194" s="191"/>
      <c r="C194" s="13"/>
      <c r="D194" s="192" t="s">
        <v>150</v>
      </c>
      <c r="E194" s="193" t="s">
        <v>1</v>
      </c>
      <c r="F194" s="194" t="s">
        <v>256</v>
      </c>
      <c r="G194" s="13"/>
      <c r="H194" s="195">
        <v>1</v>
      </c>
      <c r="I194" s="196"/>
      <c r="J194" s="13"/>
      <c r="K194" s="13"/>
      <c r="L194" s="191"/>
      <c r="M194" s="197"/>
      <c r="N194" s="198"/>
      <c r="O194" s="198"/>
      <c r="P194" s="198"/>
      <c r="Q194" s="198"/>
      <c r="R194" s="198"/>
      <c r="S194" s="198"/>
      <c r="T194" s="19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3" t="s">
        <v>150</v>
      </c>
      <c r="AU194" s="193" t="s">
        <v>84</v>
      </c>
      <c r="AV194" s="13" t="s">
        <v>84</v>
      </c>
      <c r="AW194" s="13" t="s">
        <v>31</v>
      </c>
      <c r="AX194" s="13" t="s">
        <v>75</v>
      </c>
      <c r="AY194" s="193" t="s">
        <v>140</v>
      </c>
    </row>
    <row r="195" s="14" customFormat="1">
      <c r="A195" s="14"/>
      <c r="B195" s="200"/>
      <c r="C195" s="14"/>
      <c r="D195" s="192" t="s">
        <v>150</v>
      </c>
      <c r="E195" s="201" t="s">
        <v>1</v>
      </c>
      <c r="F195" s="202" t="s">
        <v>154</v>
      </c>
      <c r="G195" s="14"/>
      <c r="H195" s="203">
        <v>1</v>
      </c>
      <c r="I195" s="204"/>
      <c r="J195" s="14"/>
      <c r="K195" s="14"/>
      <c r="L195" s="200"/>
      <c r="M195" s="205"/>
      <c r="N195" s="206"/>
      <c r="O195" s="206"/>
      <c r="P195" s="206"/>
      <c r="Q195" s="206"/>
      <c r="R195" s="206"/>
      <c r="S195" s="206"/>
      <c r="T195" s="20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01" t="s">
        <v>150</v>
      </c>
      <c r="AU195" s="201" t="s">
        <v>84</v>
      </c>
      <c r="AV195" s="14" t="s">
        <v>148</v>
      </c>
      <c r="AW195" s="14" t="s">
        <v>31</v>
      </c>
      <c r="AX195" s="14" t="s">
        <v>82</v>
      </c>
      <c r="AY195" s="201" t="s">
        <v>140</v>
      </c>
    </row>
    <row r="196" s="2" customFormat="1" ht="24.15" customHeight="1">
      <c r="A196" s="36"/>
      <c r="B196" s="177"/>
      <c r="C196" s="212" t="s">
        <v>257</v>
      </c>
      <c r="D196" s="212" t="s">
        <v>162</v>
      </c>
      <c r="E196" s="213" t="s">
        <v>258</v>
      </c>
      <c r="F196" s="214" t="s">
        <v>259</v>
      </c>
      <c r="G196" s="215" t="s">
        <v>185</v>
      </c>
      <c r="H196" s="216">
        <v>2</v>
      </c>
      <c r="I196" s="217"/>
      <c r="J196" s="218">
        <f>ROUND(I196*H196,2)</f>
        <v>0</v>
      </c>
      <c r="K196" s="214" t="s">
        <v>147</v>
      </c>
      <c r="L196" s="219"/>
      <c r="M196" s="220" t="s">
        <v>1</v>
      </c>
      <c r="N196" s="221" t="s">
        <v>40</v>
      </c>
      <c r="O196" s="75"/>
      <c r="P196" s="187">
        <f>O196*H196</f>
        <v>0</v>
      </c>
      <c r="Q196" s="187">
        <v>0.13865</v>
      </c>
      <c r="R196" s="187">
        <f>Q196*H196</f>
        <v>0.27729999999999999</v>
      </c>
      <c r="S196" s="187">
        <v>0</v>
      </c>
      <c r="T196" s="188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9" t="s">
        <v>165</v>
      </c>
      <c r="AT196" s="189" t="s">
        <v>162</v>
      </c>
      <c r="AU196" s="189" t="s">
        <v>84</v>
      </c>
      <c r="AY196" s="17" t="s">
        <v>140</v>
      </c>
      <c r="BE196" s="190">
        <f>IF(N196="základní",J196,0)</f>
        <v>0</v>
      </c>
      <c r="BF196" s="190">
        <f>IF(N196="snížená",J196,0)</f>
        <v>0</v>
      </c>
      <c r="BG196" s="190">
        <f>IF(N196="zákl. přenesená",J196,0)</f>
        <v>0</v>
      </c>
      <c r="BH196" s="190">
        <f>IF(N196="sníž. přenesená",J196,0)</f>
        <v>0</v>
      </c>
      <c r="BI196" s="190">
        <f>IF(N196="nulová",J196,0)</f>
        <v>0</v>
      </c>
      <c r="BJ196" s="17" t="s">
        <v>82</v>
      </c>
      <c r="BK196" s="190">
        <f>ROUND(I196*H196,2)</f>
        <v>0</v>
      </c>
      <c r="BL196" s="17" t="s">
        <v>148</v>
      </c>
      <c r="BM196" s="189" t="s">
        <v>260</v>
      </c>
    </row>
    <row r="197" s="13" customFormat="1">
      <c r="A197" s="13"/>
      <c r="B197" s="191"/>
      <c r="C197" s="13"/>
      <c r="D197" s="192" t="s">
        <v>150</v>
      </c>
      <c r="E197" s="193" t="s">
        <v>1</v>
      </c>
      <c r="F197" s="194" t="s">
        <v>221</v>
      </c>
      <c r="G197" s="13"/>
      <c r="H197" s="195">
        <v>2</v>
      </c>
      <c r="I197" s="196"/>
      <c r="J197" s="13"/>
      <c r="K197" s="13"/>
      <c r="L197" s="191"/>
      <c r="M197" s="197"/>
      <c r="N197" s="198"/>
      <c r="O197" s="198"/>
      <c r="P197" s="198"/>
      <c r="Q197" s="198"/>
      <c r="R197" s="198"/>
      <c r="S197" s="198"/>
      <c r="T197" s="19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3" t="s">
        <v>150</v>
      </c>
      <c r="AU197" s="193" t="s">
        <v>84</v>
      </c>
      <c r="AV197" s="13" t="s">
        <v>84</v>
      </c>
      <c r="AW197" s="13" t="s">
        <v>31</v>
      </c>
      <c r="AX197" s="13" t="s">
        <v>75</v>
      </c>
      <c r="AY197" s="193" t="s">
        <v>140</v>
      </c>
    </row>
    <row r="198" s="14" customFormat="1">
      <c r="A198" s="14"/>
      <c r="B198" s="200"/>
      <c r="C198" s="14"/>
      <c r="D198" s="192" t="s">
        <v>150</v>
      </c>
      <c r="E198" s="201" t="s">
        <v>1</v>
      </c>
      <c r="F198" s="202" t="s">
        <v>154</v>
      </c>
      <c r="G198" s="14"/>
      <c r="H198" s="203">
        <v>2</v>
      </c>
      <c r="I198" s="204"/>
      <c r="J198" s="14"/>
      <c r="K198" s="14"/>
      <c r="L198" s="200"/>
      <c r="M198" s="205"/>
      <c r="N198" s="206"/>
      <c r="O198" s="206"/>
      <c r="P198" s="206"/>
      <c r="Q198" s="206"/>
      <c r="R198" s="206"/>
      <c r="S198" s="206"/>
      <c r="T198" s="20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1" t="s">
        <v>150</v>
      </c>
      <c r="AU198" s="201" t="s">
        <v>84</v>
      </c>
      <c r="AV198" s="14" t="s">
        <v>148</v>
      </c>
      <c r="AW198" s="14" t="s">
        <v>31</v>
      </c>
      <c r="AX198" s="14" t="s">
        <v>82</v>
      </c>
      <c r="AY198" s="201" t="s">
        <v>140</v>
      </c>
    </row>
    <row r="199" s="2" customFormat="1" ht="24.15" customHeight="1">
      <c r="A199" s="36"/>
      <c r="B199" s="177"/>
      <c r="C199" s="212" t="s">
        <v>7</v>
      </c>
      <c r="D199" s="212" t="s">
        <v>162</v>
      </c>
      <c r="E199" s="213" t="s">
        <v>261</v>
      </c>
      <c r="F199" s="214" t="s">
        <v>262</v>
      </c>
      <c r="G199" s="215" t="s">
        <v>185</v>
      </c>
      <c r="H199" s="216">
        <v>4</v>
      </c>
      <c r="I199" s="217"/>
      <c r="J199" s="218">
        <f>ROUND(I199*H199,2)</f>
        <v>0</v>
      </c>
      <c r="K199" s="214" t="s">
        <v>147</v>
      </c>
      <c r="L199" s="219"/>
      <c r="M199" s="220" t="s">
        <v>1</v>
      </c>
      <c r="N199" s="221" t="s">
        <v>40</v>
      </c>
      <c r="O199" s="75"/>
      <c r="P199" s="187">
        <f>O199*H199</f>
        <v>0</v>
      </c>
      <c r="Q199" s="187">
        <v>0.14657999999999999</v>
      </c>
      <c r="R199" s="187">
        <f>Q199*H199</f>
        <v>0.58631999999999995</v>
      </c>
      <c r="S199" s="187">
        <v>0</v>
      </c>
      <c r="T199" s="188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9" t="s">
        <v>165</v>
      </c>
      <c r="AT199" s="189" t="s">
        <v>162</v>
      </c>
      <c r="AU199" s="189" t="s">
        <v>84</v>
      </c>
      <c r="AY199" s="17" t="s">
        <v>140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7" t="s">
        <v>82</v>
      </c>
      <c r="BK199" s="190">
        <f>ROUND(I199*H199,2)</f>
        <v>0</v>
      </c>
      <c r="BL199" s="17" t="s">
        <v>148</v>
      </c>
      <c r="BM199" s="189" t="s">
        <v>263</v>
      </c>
    </row>
    <row r="200" s="13" customFormat="1">
      <c r="A200" s="13"/>
      <c r="B200" s="191"/>
      <c r="C200" s="13"/>
      <c r="D200" s="192" t="s">
        <v>150</v>
      </c>
      <c r="E200" s="193" t="s">
        <v>1</v>
      </c>
      <c r="F200" s="194" t="s">
        <v>264</v>
      </c>
      <c r="G200" s="13"/>
      <c r="H200" s="195">
        <v>4</v>
      </c>
      <c r="I200" s="196"/>
      <c r="J200" s="13"/>
      <c r="K200" s="13"/>
      <c r="L200" s="191"/>
      <c r="M200" s="197"/>
      <c r="N200" s="198"/>
      <c r="O200" s="198"/>
      <c r="P200" s="198"/>
      <c r="Q200" s="198"/>
      <c r="R200" s="198"/>
      <c r="S200" s="198"/>
      <c r="T200" s="19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3" t="s">
        <v>150</v>
      </c>
      <c r="AU200" s="193" t="s">
        <v>84</v>
      </c>
      <c r="AV200" s="13" t="s">
        <v>84</v>
      </c>
      <c r="AW200" s="13" t="s">
        <v>31</v>
      </c>
      <c r="AX200" s="13" t="s">
        <v>75</v>
      </c>
      <c r="AY200" s="193" t="s">
        <v>140</v>
      </c>
    </row>
    <row r="201" s="14" customFormat="1">
      <c r="A201" s="14"/>
      <c r="B201" s="200"/>
      <c r="C201" s="14"/>
      <c r="D201" s="192" t="s">
        <v>150</v>
      </c>
      <c r="E201" s="201" t="s">
        <v>1</v>
      </c>
      <c r="F201" s="202" t="s">
        <v>154</v>
      </c>
      <c r="G201" s="14"/>
      <c r="H201" s="203">
        <v>4</v>
      </c>
      <c r="I201" s="204"/>
      <c r="J201" s="14"/>
      <c r="K201" s="14"/>
      <c r="L201" s="200"/>
      <c r="M201" s="205"/>
      <c r="N201" s="206"/>
      <c r="O201" s="206"/>
      <c r="P201" s="206"/>
      <c r="Q201" s="206"/>
      <c r="R201" s="206"/>
      <c r="S201" s="206"/>
      <c r="T201" s="20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01" t="s">
        <v>150</v>
      </c>
      <c r="AU201" s="201" t="s">
        <v>84</v>
      </c>
      <c r="AV201" s="14" t="s">
        <v>148</v>
      </c>
      <c r="AW201" s="14" t="s">
        <v>31</v>
      </c>
      <c r="AX201" s="14" t="s">
        <v>82</v>
      </c>
      <c r="AY201" s="201" t="s">
        <v>140</v>
      </c>
    </row>
    <row r="202" s="2" customFormat="1" ht="24.15" customHeight="1">
      <c r="A202" s="36"/>
      <c r="B202" s="177"/>
      <c r="C202" s="212" t="s">
        <v>265</v>
      </c>
      <c r="D202" s="212" t="s">
        <v>162</v>
      </c>
      <c r="E202" s="213" t="s">
        <v>266</v>
      </c>
      <c r="F202" s="214" t="s">
        <v>267</v>
      </c>
      <c r="G202" s="215" t="s">
        <v>185</v>
      </c>
      <c r="H202" s="216">
        <v>1</v>
      </c>
      <c r="I202" s="217"/>
      <c r="J202" s="218">
        <f>ROUND(I202*H202,2)</f>
        <v>0</v>
      </c>
      <c r="K202" s="214" t="s">
        <v>147</v>
      </c>
      <c r="L202" s="219"/>
      <c r="M202" s="220" t="s">
        <v>1</v>
      </c>
      <c r="N202" s="221" t="s">
        <v>40</v>
      </c>
      <c r="O202" s="75"/>
      <c r="P202" s="187">
        <f>O202*H202</f>
        <v>0</v>
      </c>
      <c r="Q202" s="187">
        <v>0.15054000000000001</v>
      </c>
      <c r="R202" s="187">
        <f>Q202*H202</f>
        <v>0.15054000000000001</v>
      </c>
      <c r="S202" s="187">
        <v>0</v>
      </c>
      <c r="T202" s="188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89" t="s">
        <v>165</v>
      </c>
      <c r="AT202" s="189" t="s">
        <v>162</v>
      </c>
      <c r="AU202" s="189" t="s">
        <v>84</v>
      </c>
      <c r="AY202" s="17" t="s">
        <v>140</v>
      </c>
      <c r="BE202" s="190">
        <f>IF(N202="základní",J202,0)</f>
        <v>0</v>
      </c>
      <c r="BF202" s="190">
        <f>IF(N202="snížená",J202,0)</f>
        <v>0</v>
      </c>
      <c r="BG202" s="190">
        <f>IF(N202="zákl. přenesená",J202,0)</f>
        <v>0</v>
      </c>
      <c r="BH202" s="190">
        <f>IF(N202="sníž. přenesená",J202,0)</f>
        <v>0</v>
      </c>
      <c r="BI202" s="190">
        <f>IF(N202="nulová",J202,0)</f>
        <v>0</v>
      </c>
      <c r="BJ202" s="17" t="s">
        <v>82</v>
      </c>
      <c r="BK202" s="190">
        <f>ROUND(I202*H202,2)</f>
        <v>0</v>
      </c>
      <c r="BL202" s="17" t="s">
        <v>148</v>
      </c>
      <c r="BM202" s="189" t="s">
        <v>268</v>
      </c>
    </row>
    <row r="203" s="13" customFormat="1">
      <c r="A203" s="13"/>
      <c r="B203" s="191"/>
      <c r="C203" s="13"/>
      <c r="D203" s="192" t="s">
        <v>150</v>
      </c>
      <c r="E203" s="193" t="s">
        <v>1</v>
      </c>
      <c r="F203" s="194" t="s">
        <v>222</v>
      </c>
      <c r="G203" s="13"/>
      <c r="H203" s="195">
        <v>1</v>
      </c>
      <c r="I203" s="196"/>
      <c r="J203" s="13"/>
      <c r="K203" s="13"/>
      <c r="L203" s="191"/>
      <c r="M203" s="197"/>
      <c r="N203" s="198"/>
      <c r="O203" s="198"/>
      <c r="P203" s="198"/>
      <c r="Q203" s="198"/>
      <c r="R203" s="198"/>
      <c r="S203" s="198"/>
      <c r="T203" s="19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3" t="s">
        <v>150</v>
      </c>
      <c r="AU203" s="193" t="s">
        <v>84</v>
      </c>
      <c r="AV203" s="13" t="s">
        <v>84</v>
      </c>
      <c r="AW203" s="13" t="s">
        <v>31</v>
      </c>
      <c r="AX203" s="13" t="s">
        <v>75</v>
      </c>
      <c r="AY203" s="193" t="s">
        <v>140</v>
      </c>
    </row>
    <row r="204" s="14" customFormat="1">
      <c r="A204" s="14"/>
      <c r="B204" s="200"/>
      <c r="C204" s="14"/>
      <c r="D204" s="192" t="s">
        <v>150</v>
      </c>
      <c r="E204" s="201" t="s">
        <v>1</v>
      </c>
      <c r="F204" s="202" t="s">
        <v>154</v>
      </c>
      <c r="G204" s="14"/>
      <c r="H204" s="203">
        <v>1</v>
      </c>
      <c r="I204" s="204"/>
      <c r="J204" s="14"/>
      <c r="K204" s="14"/>
      <c r="L204" s="200"/>
      <c r="M204" s="205"/>
      <c r="N204" s="206"/>
      <c r="O204" s="206"/>
      <c r="P204" s="206"/>
      <c r="Q204" s="206"/>
      <c r="R204" s="206"/>
      <c r="S204" s="206"/>
      <c r="T204" s="20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01" t="s">
        <v>150</v>
      </c>
      <c r="AU204" s="201" t="s">
        <v>84</v>
      </c>
      <c r="AV204" s="14" t="s">
        <v>148</v>
      </c>
      <c r="AW204" s="14" t="s">
        <v>31</v>
      </c>
      <c r="AX204" s="14" t="s">
        <v>82</v>
      </c>
      <c r="AY204" s="201" t="s">
        <v>140</v>
      </c>
    </row>
    <row r="205" s="2" customFormat="1" ht="24.15" customHeight="1">
      <c r="A205" s="36"/>
      <c r="B205" s="177"/>
      <c r="C205" s="212" t="s">
        <v>269</v>
      </c>
      <c r="D205" s="212" t="s">
        <v>162</v>
      </c>
      <c r="E205" s="213" t="s">
        <v>270</v>
      </c>
      <c r="F205" s="214" t="s">
        <v>271</v>
      </c>
      <c r="G205" s="215" t="s">
        <v>185</v>
      </c>
      <c r="H205" s="216">
        <v>1</v>
      </c>
      <c r="I205" s="217"/>
      <c r="J205" s="218">
        <f>ROUND(I205*H205,2)</f>
        <v>0</v>
      </c>
      <c r="K205" s="214" t="s">
        <v>147</v>
      </c>
      <c r="L205" s="219"/>
      <c r="M205" s="220" t="s">
        <v>1</v>
      </c>
      <c r="N205" s="221" t="s">
        <v>40</v>
      </c>
      <c r="O205" s="75"/>
      <c r="P205" s="187">
        <f>O205*H205</f>
        <v>0</v>
      </c>
      <c r="Q205" s="187">
        <v>0.1545</v>
      </c>
      <c r="R205" s="187">
        <f>Q205*H205</f>
        <v>0.1545</v>
      </c>
      <c r="S205" s="187">
        <v>0</v>
      </c>
      <c r="T205" s="188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9" t="s">
        <v>165</v>
      </c>
      <c r="AT205" s="189" t="s">
        <v>162</v>
      </c>
      <c r="AU205" s="189" t="s">
        <v>84</v>
      </c>
      <c r="AY205" s="17" t="s">
        <v>140</v>
      </c>
      <c r="BE205" s="190">
        <f>IF(N205="základní",J205,0)</f>
        <v>0</v>
      </c>
      <c r="BF205" s="190">
        <f>IF(N205="snížená",J205,0)</f>
        <v>0</v>
      </c>
      <c r="BG205" s="190">
        <f>IF(N205="zákl. přenesená",J205,0)</f>
        <v>0</v>
      </c>
      <c r="BH205" s="190">
        <f>IF(N205="sníž. přenesená",J205,0)</f>
        <v>0</v>
      </c>
      <c r="BI205" s="190">
        <f>IF(N205="nulová",J205,0)</f>
        <v>0</v>
      </c>
      <c r="BJ205" s="17" t="s">
        <v>82</v>
      </c>
      <c r="BK205" s="190">
        <f>ROUND(I205*H205,2)</f>
        <v>0</v>
      </c>
      <c r="BL205" s="17" t="s">
        <v>148</v>
      </c>
      <c r="BM205" s="189" t="s">
        <v>272</v>
      </c>
    </row>
    <row r="206" s="13" customFormat="1">
      <c r="A206" s="13"/>
      <c r="B206" s="191"/>
      <c r="C206" s="13"/>
      <c r="D206" s="192" t="s">
        <v>150</v>
      </c>
      <c r="E206" s="193" t="s">
        <v>1</v>
      </c>
      <c r="F206" s="194" t="s">
        <v>250</v>
      </c>
      <c r="G206" s="13"/>
      <c r="H206" s="195">
        <v>1</v>
      </c>
      <c r="I206" s="196"/>
      <c r="J206" s="13"/>
      <c r="K206" s="13"/>
      <c r="L206" s="191"/>
      <c r="M206" s="197"/>
      <c r="N206" s="198"/>
      <c r="O206" s="198"/>
      <c r="P206" s="198"/>
      <c r="Q206" s="198"/>
      <c r="R206" s="198"/>
      <c r="S206" s="198"/>
      <c r="T206" s="19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3" t="s">
        <v>150</v>
      </c>
      <c r="AU206" s="193" t="s">
        <v>84</v>
      </c>
      <c r="AV206" s="13" t="s">
        <v>84</v>
      </c>
      <c r="AW206" s="13" t="s">
        <v>31</v>
      </c>
      <c r="AX206" s="13" t="s">
        <v>75</v>
      </c>
      <c r="AY206" s="193" t="s">
        <v>140</v>
      </c>
    </row>
    <row r="207" s="14" customFormat="1">
      <c r="A207" s="14"/>
      <c r="B207" s="200"/>
      <c r="C207" s="14"/>
      <c r="D207" s="192" t="s">
        <v>150</v>
      </c>
      <c r="E207" s="201" t="s">
        <v>1</v>
      </c>
      <c r="F207" s="202" t="s">
        <v>154</v>
      </c>
      <c r="G207" s="14"/>
      <c r="H207" s="203">
        <v>1</v>
      </c>
      <c r="I207" s="204"/>
      <c r="J207" s="14"/>
      <c r="K207" s="14"/>
      <c r="L207" s="200"/>
      <c r="M207" s="205"/>
      <c r="N207" s="206"/>
      <c r="O207" s="206"/>
      <c r="P207" s="206"/>
      <c r="Q207" s="206"/>
      <c r="R207" s="206"/>
      <c r="S207" s="206"/>
      <c r="T207" s="20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01" t="s">
        <v>150</v>
      </c>
      <c r="AU207" s="201" t="s">
        <v>84</v>
      </c>
      <c r="AV207" s="14" t="s">
        <v>148</v>
      </c>
      <c r="AW207" s="14" t="s">
        <v>31</v>
      </c>
      <c r="AX207" s="14" t="s">
        <v>82</v>
      </c>
      <c r="AY207" s="201" t="s">
        <v>140</v>
      </c>
    </row>
    <row r="208" s="2" customFormat="1" ht="76.35" customHeight="1">
      <c r="A208" s="36"/>
      <c r="B208" s="177"/>
      <c r="C208" s="178" t="s">
        <v>273</v>
      </c>
      <c r="D208" s="178" t="s">
        <v>143</v>
      </c>
      <c r="E208" s="179" t="s">
        <v>274</v>
      </c>
      <c r="F208" s="180" t="s">
        <v>275</v>
      </c>
      <c r="G208" s="181" t="s">
        <v>185</v>
      </c>
      <c r="H208" s="182">
        <v>14</v>
      </c>
      <c r="I208" s="183"/>
      <c r="J208" s="184">
        <f>ROUND(I208*H208,2)</f>
        <v>0</v>
      </c>
      <c r="K208" s="180" t="s">
        <v>147</v>
      </c>
      <c r="L208" s="37"/>
      <c r="M208" s="185" t="s">
        <v>1</v>
      </c>
      <c r="N208" s="186" t="s">
        <v>40</v>
      </c>
      <c r="O208" s="75"/>
      <c r="P208" s="187">
        <f>O208*H208</f>
        <v>0</v>
      </c>
      <c r="Q208" s="187">
        <v>0</v>
      </c>
      <c r="R208" s="187">
        <f>Q208*H208</f>
        <v>0</v>
      </c>
      <c r="S208" s="187">
        <v>0</v>
      </c>
      <c r="T208" s="188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89" t="s">
        <v>148</v>
      </c>
      <c r="AT208" s="189" t="s">
        <v>143</v>
      </c>
      <c r="AU208" s="189" t="s">
        <v>84</v>
      </c>
      <c r="AY208" s="17" t="s">
        <v>140</v>
      </c>
      <c r="BE208" s="190">
        <f>IF(N208="základní",J208,0)</f>
        <v>0</v>
      </c>
      <c r="BF208" s="190">
        <f>IF(N208="snížená",J208,0)</f>
        <v>0</v>
      </c>
      <c r="BG208" s="190">
        <f>IF(N208="zákl. přenesená",J208,0)</f>
        <v>0</v>
      </c>
      <c r="BH208" s="190">
        <f>IF(N208="sníž. přenesená",J208,0)</f>
        <v>0</v>
      </c>
      <c r="BI208" s="190">
        <f>IF(N208="nulová",J208,0)</f>
        <v>0</v>
      </c>
      <c r="BJ208" s="17" t="s">
        <v>82</v>
      </c>
      <c r="BK208" s="190">
        <f>ROUND(I208*H208,2)</f>
        <v>0</v>
      </c>
      <c r="BL208" s="17" t="s">
        <v>148</v>
      </c>
      <c r="BM208" s="189" t="s">
        <v>276</v>
      </c>
    </row>
    <row r="209" s="13" customFormat="1">
      <c r="A209" s="13"/>
      <c r="B209" s="191"/>
      <c r="C209" s="13"/>
      <c r="D209" s="192" t="s">
        <v>150</v>
      </c>
      <c r="E209" s="193" t="s">
        <v>1</v>
      </c>
      <c r="F209" s="194" t="s">
        <v>277</v>
      </c>
      <c r="G209" s="13"/>
      <c r="H209" s="195">
        <v>7</v>
      </c>
      <c r="I209" s="196"/>
      <c r="J209" s="13"/>
      <c r="K209" s="13"/>
      <c r="L209" s="191"/>
      <c r="M209" s="197"/>
      <c r="N209" s="198"/>
      <c r="O209" s="198"/>
      <c r="P209" s="198"/>
      <c r="Q209" s="198"/>
      <c r="R209" s="198"/>
      <c r="S209" s="198"/>
      <c r="T209" s="19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3" t="s">
        <v>150</v>
      </c>
      <c r="AU209" s="193" t="s">
        <v>84</v>
      </c>
      <c r="AV209" s="13" t="s">
        <v>84</v>
      </c>
      <c r="AW209" s="13" t="s">
        <v>31</v>
      </c>
      <c r="AX209" s="13" t="s">
        <v>75</v>
      </c>
      <c r="AY209" s="193" t="s">
        <v>140</v>
      </c>
    </row>
    <row r="210" s="13" customFormat="1">
      <c r="A210" s="13"/>
      <c r="B210" s="191"/>
      <c r="C210" s="13"/>
      <c r="D210" s="192" t="s">
        <v>150</v>
      </c>
      <c r="E210" s="193" t="s">
        <v>1</v>
      </c>
      <c r="F210" s="194" t="s">
        <v>278</v>
      </c>
      <c r="G210" s="13"/>
      <c r="H210" s="195">
        <v>7</v>
      </c>
      <c r="I210" s="196"/>
      <c r="J210" s="13"/>
      <c r="K210" s="13"/>
      <c r="L210" s="191"/>
      <c r="M210" s="197"/>
      <c r="N210" s="198"/>
      <c r="O210" s="198"/>
      <c r="P210" s="198"/>
      <c r="Q210" s="198"/>
      <c r="R210" s="198"/>
      <c r="S210" s="198"/>
      <c r="T210" s="19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93" t="s">
        <v>150</v>
      </c>
      <c r="AU210" s="193" t="s">
        <v>84</v>
      </c>
      <c r="AV210" s="13" t="s">
        <v>84</v>
      </c>
      <c r="AW210" s="13" t="s">
        <v>31</v>
      </c>
      <c r="AX210" s="13" t="s">
        <v>75</v>
      </c>
      <c r="AY210" s="193" t="s">
        <v>140</v>
      </c>
    </row>
    <row r="211" s="14" customFormat="1">
      <c r="A211" s="14"/>
      <c r="B211" s="200"/>
      <c r="C211" s="14"/>
      <c r="D211" s="192" t="s">
        <v>150</v>
      </c>
      <c r="E211" s="201" t="s">
        <v>1</v>
      </c>
      <c r="F211" s="202" t="s">
        <v>154</v>
      </c>
      <c r="G211" s="14"/>
      <c r="H211" s="203">
        <v>14</v>
      </c>
      <c r="I211" s="204"/>
      <c r="J211" s="14"/>
      <c r="K211" s="14"/>
      <c r="L211" s="200"/>
      <c r="M211" s="205"/>
      <c r="N211" s="206"/>
      <c r="O211" s="206"/>
      <c r="P211" s="206"/>
      <c r="Q211" s="206"/>
      <c r="R211" s="206"/>
      <c r="S211" s="206"/>
      <c r="T211" s="20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01" t="s">
        <v>150</v>
      </c>
      <c r="AU211" s="201" t="s">
        <v>84</v>
      </c>
      <c r="AV211" s="14" t="s">
        <v>148</v>
      </c>
      <c r="AW211" s="14" t="s">
        <v>31</v>
      </c>
      <c r="AX211" s="14" t="s">
        <v>82</v>
      </c>
      <c r="AY211" s="201" t="s">
        <v>140</v>
      </c>
    </row>
    <row r="212" s="2" customFormat="1" ht="24.15" customHeight="1">
      <c r="A212" s="36"/>
      <c r="B212" s="177"/>
      <c r="C212" s="212" t="s">
        <v>279</v>
      </c>
      <c r="D212" s="212" t="s">
        <v>162</v>
      </c>
      <c r="E212" s="213" t="s">
        <v>280</v>
      </c>
      <c r="F212" s="214" t="s">
        <v>281</v>
      </c>
      <c r="G212" s="215" t="s">
        <v>185</v>
      </c>
      <c r="H212" s="216">
        <v>3</v>
      </c>
      <c r="I212" s="217"/>
      <c r="J212" s="218">
        <f>ROUND(I212*H212,2)</f>
        <v>0</v>
      </c>
      <c r="K212" s="214" t="s">
        <v>147</v>
      </c>
      <c r="L212" s="219"/>
      <c r="M212" s="220" t="s">
        <v>1</v>
      </c>
      <c r="N212" s="221" t="s">
        <v>40</v>
      </c>
      <c r="O212" s="75"/>
      <c r="P212" s="187">
        <f>O212*H212</f>
        <v>0</v>
      </c>
      <c r="Q212" s="187">
        <v>0.15845999999999999</v>
      </c>
      <c r="R212" s="187">
        <f>Q212*H212</f>
        <v>0.47537999999999997</v>
      </c>
      <c r="S212" s="187">
        <v>0</v>
      </c>
      <c r="T212" s="188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9" t="s">
        <v>165</v>
      </c>
      <c r="AT212" s="189" t="s">
        <v>162</v>
      </c>
      <c r="AU212" s="189" t="s">
        <v>84</v>
      </c>
      <c r="AY212" s="17" t="s">
        <v>140</v>
      </c>
      <c r="BE212" s="190">
        <f>IF(N212="základní",J212,0)</f>
        <v>0</v>
      </c>
      <c r="BF212" s="190">
        <f>IF(N212="snížená",J212,0)</f>
        <v>0</v>
      </c>
      <c r="BG212" s="190">
        <f>IF(N212="zákl. přenesená",J212,0)</f>
        <v>0</v>
      </c>
      <c r="BH212" s="190">
        <f>IF(N212="sníž. přenesená",J212,0)</f>
        <v>0</v>
      </c>
      <c r="BI212" s="190">
        <f>IF(N212="nulová",J212,0)</f>
        <v>0</v>
      </c>
      <c r="BJ212" s="17" t="s">
        <v>82</v>
      </c>
      <c r="BK212" s="190">
        <f>ROUND(I212*H212,2)</f>
        <v>0</v>
      </c>
      <c r="BL212" s="17" t="s">
        <v>148</v>
      </c>
      <c r="BM212" s="189" t="s">
        <v>282</v>
      </c>
    </row>
    <row r="213" s="13" customFormat="1">
      <c r="A213" s="13"/>
      <c r="B213" s="191"/>
      <c r="C213" s="13"/>
      <c r="D213" s="192" t="s">
        <v>150</v>
      </c>
      <c r="E213" s="193" t="s">
        <v>1</v>
      </c>
      <c r="F213" s="194" t="s">
        <v>221</v>
      </c>
      <c r="G213" s="13"/>
      <c r="H213" s="195">
        <v>2</v>
      </c>
      <c r="I213" s="196"/>
      <c r="J213" s="13"/>
      <c r="K213" s="13"/>
      <c r="L213" s="191"/>
      <c r="M213" s="197"/>
      <c r="N213" s="198"/>
      <c r="O213" s="198"/>
      <c r="P213" s="198"/>
      <c r="Q213" s="198"/>
      <c r="R213" s="198"/>
      <c r="S213" s="198"/>
      <c r="T213" s="19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93" t="s">
        <v>150</v>
      </c>
      <c r="AU213" s="193" t="s">
        <v>84</v>
      </c>
      <c r="AV213" s="13" t="s">
        <v>84</v>
      </c>
      <c r="AW213" s="13" t="s">
        <v>31</v>
      </c>
      <c r="AX213" s="13" t="s">
        <v>75</v>
      </c>
      <c r="AY213" s="193" t="s">
        <v>140</v>
      </c>
    </row>
    <row r="214" s="13" customFormat="1">
      <c r="A214" s="13"/>
      <c r="B214" s="191"/>
      <c r="C214" s="13"/>
      <c r="D214" s="192" t="s">
        <v>150</v>
      </c>
      <c r="E214" s="193" t="s">
        <v>1</v>
      </c>
      <c r="F214" s="194" t="s">
        <v>222</v>
      </c>
      <c r="G214" s="13"/>
      <c r="H214" s="195">
        <v>1</v>
      </c>
      <c r="I214" s="196"/>
      <c r="J214" s="13"/>
      <c r="K214" s="13"/>
      <c r="L214" s="191"/>
      <c r="M214" s="197"/>
      <c r="N214" s="198"/>
      <c r="O214" s="198"/>
      <c r="P214" s="198"/>
      <c r="Q214" s="198"/>
      <c r="R214" s="198"/>
      <c r="S214" s="198"/>
      <c r="T214" s="19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3" t="s">
        <v>150</v>
      </c>
      <c r="AU214" s="193" t="s">
        <v>84</v>
      </c>
      <c r="AV214" s="13" t="s">
        <v>84</v>
      </c>
      <c r="AW214" s="13" t="s">
        <v>31</v>
      </c>
      <c r="AX214" s="13" t="s">
        <v>75</v>
      </c>
      <c r="AY214" s="193" t="s">
        <v>140</v>
      </c>
    </row>
    <row r="215" s="14" customFormat="1">
      <c r="A215" s="14"/>
      <c r="B215" s="200"/>
      <c r="C215" s="14"/>
      <c r="D215" s="192" t="s">
        <v>150</v>
      </c>
      <c r="E215" s="201" t="s">
        <v>1</v>
      </c>
      <c r="F215" s="202" t="s">
        <v>154</v>
      </c>
      <c r="G215" s="14"/>
      <c r="H215" s="203">
        <v>3</v>
      </c>
      <c r="I215" s="204"/>
      <c r="J215" s="14"/>
      <c r="K215" s="14"/>
      <c r="L215" s="200"/>
      <c r="M215" s="205"/>
      <c r="N215" s="206"/>
      <c r="O215" s="206"/>
      <c r="P215" s="206"/>
      <c r="Q215" s="206"/>
      <c r="R215" s="206"/>
      <c r="S215" s="206"/>
      <c r="T215" s="20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01" t="s">
        <v>150</v>
      </c>
      <c r="AU215" s="201" t="s">
        <v>84</v>
      </c>
      <c r="AV215" s="14" t="s">
        <v>148</v>
      </c>
      <c r="AW215" s="14" t="s">
        <v>31</v>
      </c>
      <c r="AX215" s="14" t="s">
        <v>82</v>
      </c>
      <c r="AY215" s="201" t="s">
        <v>140</v>
      </c>
    </row>
    <row r="216" s="2" customFormat="1" ht="24.15" customHeight="1">
      <c r="A216" s="36"/>
      <c r="B216" s="177"/>
      <c r="C216" s="212" t="s">
        <v>283</v>
      </c>
      <c r="D216" s="212" t="s">
        <v>162</v>
      </c>
      <c r="E216" s="213" t="s">
        <v>284</v>
      </c>
      <c r="F216" s="214" t="s">
        <v>285</v>
      </c>
      <c r="G216" s="215" t="s">
        <v>185</v>
      </c>
      <c r="H216" s="216">
        <v>2</v>
      </c>
      <c r="I216" s="217"/>
      <c r="J216" s="218">
        <f>ROUND(I216*H216,2)</f>
        <v>0</v>
      </c>
      <c r="K216" s="214" t="s">
        <v>147</v>
      </c>
      <c r="L216" s="219"/>
      <c r="M216" s="220" t="s">
        <v>1</v>
      </c>
      <c r="N216" s="221" t="s">
        <v>40</v>
      </c>
      <c r="O216" s="75"/>
      <c r="P216" s="187">
        <f>O216*H216</f>
        <v>0</v>
      </c>
      <c r="Q216" s="187">
        <v>0.16242000000000001</v>
      </c>
      <c r="R216" s="187">
        <f>Q216*H216</f>
        <v>0.32484000000000002</v>
      </c>
      <c r="S216" s="187">
        <v>0</v>
      </c>
      <c r="T216" s="188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9" t="s">
        <v>165</v>
      </c>
      <c r="AT216" s="189" t="s">
        <v>162</v>
      </c>
      <c r="AU216" s="189" t="s">
        <v>84</v>
      </c>
      <c r="AY216" s="17" t="s">
        <v>140</v>
      </c>
      <c r="BE216" s="190">
        <f>IF(N216="základní",J216,0)</f>
        <v>0</v>
      </c>
      <c r="BF216" s="190">
        <f>IF(N216="snížená",J216,0)</f>
        <v>0</v>
      </c>
      <c r="BG216" s="190">
        <f>IF(N216="zákl. přenesená",J216,0)</f>
        <v>0</v>
      </c>
      <c r="BH216" s="190">
        <f>IF(N216="sníž. přenesená",J216,0)</f>
        <v>0</v>
      </c>
      <c r="BI216" s="190">
        <f>IF(N216="nulová",J216,0)</f>
        <v>0</v>
      </c>
      <c r="BJ216" s="17" t="s">
        <v>82</v>
      </c>
      <c r="BK216" s="190">
        <f>ROUND(I216*H216,2)</f>
        <v>0</v>
      </c>
      <c r="BL216" s="17" t="s">
        <v>148</v>
      </c>
      <c r="BM216" s="189" t="s">
        <v>286</v>
      </c>
    </row>
    <row r="217" s="13" customFormat="1">
      <c r="A217" s="13"/>
      <c r="B217" s="191"/>
      <c r="C217" s="13"/>
      <c r="D217" s="192" t="s">
        <v>150</v>
      </c>
      <c r="E217" s="193" t="s">
        <v>1</v>
      </c>
      <c r="F217" s="194" t="s">
        <v>250</v>
      </c>
      <c r="G217" s="13"/>
      <c r="H217" s="195">
        <v>1</v>
      </c>
      <c r="I217" s="196"/>
      <c r="J217" s="13"/>
      <c r="K217" s="13"/>
      <c r="L217" s="191"/>
      <c r="M217" s="197"/>
      <c r="N217" s="198"/>
      <c r="O217" s="198"/>
      <c r="P217" s="198"/>
      <c r="Q217" s="198"/>
      <c r="R217" s="198"/>
      <c r="S217" s="198"/>
      <c r="T217" s="19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3" t="s">
        <v>150</v>
      </c>
      <c r="AU217" s="193" t="s">
        <v>84</v>
      </c>
      <c r="AV217" s="13" t="s">
        <v>84</v>
      </c>
      <c r="AW217" s="13" t="s">
        <v>31</v>
      </c>
      <c r="AX217" s="13" t="s">
        <v>75</v>
      </c>
      <c r="AY217" s="193" t="s">
        <v>140</v>
      </c>
    </row>
    <row r="218" s="13" customFormat="1">
      <c r="A218" s="13"/>
      <c r="B218" s="191"/>
      <c r="C218" s="13"/>
      <c r="D218" s="192" t="s">
        <v>150</v>
      </c>
      <c r="E218" s="193" t="s">
        <v>1</v>
      </c>
      <c r="F218" s="194" t="s">
        <v>287</v>
      </c>
      <c r="G218" s="13"/>
      <c r="H218" s="195">
        <v>1</v>
      </c>
      <c r="I218" s="196"/>
      <c r="J218" s="13"/>
      <c r="K218" s="13"/>
      <c r="L218" s="191"/>
      <c r="M218" s="197"/>
      <c r="N218" s="198"/>
      <c r="O218" s="198"/>
      <c r="P218" s="198"/>
      <c r="Q218" s="198"/>
      <c r="R218" s="198"/>
      <c r="S218" s="198"/>
      <c r="T218" s="19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3" t="s">
        <v>150</v>
      </c>
      <c r="AU218" s="193" t="s">
        <v>84</v>
      </c>
      <c r="AV218" s="13" t="s">
        <v>84</v>
      </c>
      <c r="AW218" s="13" t="s">
        <v>31</v>
      </c>
      <c r="AX218" s="13" t="s">
        <v>75</v>
      </c>
      <c r="AY218" s="193" t="s">
        <v>140</v>
      </c>
    </row>
    <row r="219" s="14" customFormat="1">
      <c r="A219" s="14"/>
      <c r="B219" s="200"/>
      <c r="C219" s="14"/>
      <c r="D219" s="192" t="s">
        <v>150</v>
      </c>
      <c r="E219" s="201" t="s">
        <v>1</v>
      </c>
      <c r="F219" s="202" t="s">
        <v>154</v>
      </c>
      <c r="G219" s="14"/>
      <c r="H219" s="203">
        <v>2</v>
      </c>
      <c r="I219" s="204"/>
      <c r="J219" s="14"/>
      <c r="K219" s="14"/>
      <c r="L219" s="200"/>
      <c r="M219" s="205"/>
      <c r="N219" s="206"/>
      <c r="O219" s="206"/>
      <c r="P219" s="206"/>
      <c r="Q219" s="206"/>
      <c r="R219" s="206"/>
      <c r="S219" s="206"/>
      <c r="T219" s="20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01" t="s">
        <v>150</v>
      </c>
      <c r="AU219" s="201" t="s">
        <v>84</v>
      </c>
      <c r="AV219" s="14" t="s">
        <v>148</v>
      </c>
      <c r="AW219" s="14" t="s">
        <v>31</v>
      </c>
      <c r="AX219" s="14" t="s">
        <v>82</v>
      </c>
      <c r="AY219" s="201" t="s">
        <v>140</v>
      </c>
    </row>
    <row r="220" s="2" customFormat="1" ht="24.15" customHeight="1">
      <c r="A220" s="36"/>
      <c r="B220" s="177"/>
      <c r="C220" s="212" t="s">
        <v>288</v>
      </c>
      <c r="D220" s="212" t="s">
        <v>162</v>
      </c>
      <c r="E220" s="213" t="s">
        <v>289</v>
      </c>
      <c r="F220" s="214" t="s">
        <v>290</v>
      </c>
      <c r="G220" s="215" t="s">
        <v>185</v>
      </c>
      <c r="H220" s="216">
        <v>4</v>
      </c>
      <c r="I220" s="217"/>
      <c r="J220" s="218">
        <f>ROUND(I220*H220,2)</f>
        <v>0</v>
      </c>
      <c r="K220" s="214" t="s">
        <v>147</v>
      </c>
      <c r="L220" s="219"/>
      <c r="M220" s="220" t="s">
        <v>1</v>
      </c>
      <c r="N220" s="221" t="s">
        <v>40</v>
      </c>
      <c r="O220" s="75"/>
      <c r="P220" s="187">
        <f>O220*H220</f>
        <v>0</v>
      </c>
      <c r="Q220" s="187">
        <v>0.16638</v>
      </c>
      <c r="R220" s="187">
        <f>Q220*H220</f>
        <v>0.66552</v>
      </c>
      <c r="S220" s="187">
        <v>0</v>
      </c>
      <c r="T220" s="188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9" t="s">
        <v>165</v>
      </c>
      <c r="AT220" s="189" t="s">
        <v>162</v>
      </c>
      <c r="AU220" s="189" t="s">
        <v>84</v>
      </c>
      <c r="AY220" s="17" t="s">
        <v>140</v>
      </c>
      <c r="BE220" s="190">
        <f>IF(N220="základní",J220,0)</f>
        <v>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17" t="s">
        <v>82</v>
      </c>
      <c r="BK220" s="190">
        <f>ROUND(I220*H220,2)</f>
        <v>0</v>
      </c>
      <c r="BL220" s="17" t="s">
        <v>148</v>
      </c>
      <c r="BM220" s="189" t="s">
        <v>291</v>
      </c>
    </row>
    <row r="221" s="13" customFormat="1">
      <c r="A221" s="13"/>
      <c r="B221" s="191"/>
      <c r="C221" s="13"/>
      <c r="D221" s="192" t="s">
        <v>150</v>
      </c>
      <c r="E221" s="193" t="s">
        <v>1</v>
      </c>
      <c r="F221" s="194" t="s">
        <v>292</v>
      </c>
      <c r="G221" s="13"/>
      <c r="H221" s="195">
        <v>3</v>
      </c>
      <c r="I221" s="196"/>
      <c r="J221" s="13"/>
      <c r="K221" s="13"/>
      <c r="L221" s="191"/>
      <c r="M221" s="197"/>
      <c r="N221" s="198"/>
      <c r="O221" s="198"/>
      <c r="P221" s="198"/>
      <c r="Q221" s="198"/>
      <c r="R221" s="198"/>
      <c r="S221" s="198"/>
      <c r="T221" s="19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3" t="s">
        <v>150</v>
      </c>
      <c r="AU221" s="193" t="s">
        <v>84</v>
      </c>
      <c r="AV221" s="13" t="s">
        <v>84</v>
      </c>
      <c r="AW221" s="13" t="s">
        <v>31</v>
      </c>
      <c r="AX221" s="13" t="s">
        <v>75</v>
      </c>
      <c r="AY221" s="193" t="s">
        <v>140</v>
      </c>
    </row>
    <row r="222" s="13" customFormat="1">
      <c r="A222" s="13"/>
      <c r="B222" s="191"/>
      <c r="C222" s="13"/>
      <c r="D222" s="192" t="s">
        <v>150</v>
      </c>
      <c r="E222" s="193" t="s">
        <v>1</v>
      </c>
      <c r="F222" s="194" t="s">
        <v>222</v>
      </c>
      <c r="G222" s="13"/>
      <c r="H222" s="195">
        <v>1</v>
      </c>
      <c r="I222" s="196"/>
      <c r="J222" s="13"/>
      <c r="K222" s="13"/>
      <c r="L222" s="191"/>
      <c r="M222" s="197"/>
      <c r="N222" s="198"/>
      <c r="O222" s="198"/>
      <c r="P222" s="198"/>
      <c r="Q222" s="198"/>
      <c r="R222" s="198"/>
      <c r="S222" s="198"/>
      <c r="T222" s="19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3" t="s">
        <v>150</v>
      </c>
      <c r="AU222" s="193" t="s">
        <v>84</v>
      </c>
      <c r="AV222" s="13" t="s">
        <v>84</v>
      </c>
      <c r="AW222" s="13" t="s">
        <v>31</v>
      </c>
      <c r="AX222" s="13" t="s">
        <v>75</v>
      </c>
      <c r="AY222" s="193" t="s">
        <v>140</v>
      </c>
    </row>
    <row r="223" s="14" customFormat="1">
      <c r="A223" s="14"/>
      <c r="B223" s="200"/>
      <c r="C223" s="14"/>
      <c r="D223" s="192" t="s">
        <v>150</v>
      </c>
      <c r="E223" s="201" t="s">
        <v>1</v>
      </c>
      <c r="F223" s="202" t="s">
        <v>154</v>
      </c>
      <c r="G223" s="14"/>
      <c r="H223" s="203">
        <v>4</v>
      </c>
      <c r="I223" s="204"/>
      <c r="J223" s="14"/>
      <c r="K223" s="14"/>
      <c r="L223" s="200"/>
      <c r="M223" s="205"/>
      <c r="N223" s="206"/>
      <c r="O223" s="206"/>
      <c r="P223" s="206"/>
      <c r="Q223" s="206"/>
      <c r="R223" s="206"/>
      <c r="S223" s="206"/>
      <c r="T223" s="20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01" t="s">
        <v>150</v>
      </c>
      <c r="AU223" s="201" t="s">
        <v>84</v>
      </c>
      <c r="AV223" s="14" t="s">
        <v>148</v>
      </c>
      <c r="AW223" s="14" t="s">
        <v>31</v>
      </c>
      <c r="AX223" s="14" t="s">
        <v>82</v>
      </c>
      <c r="AY223" s="201" t="s">
        <v>140</v>
      </c>
    </row>
    <row r="224" s="2" customFormat="1" ht="24.15" customHeight="1">
      <c r="A224" s="36"/>
      <c r="B224" s="177"/>
      <c r="C224" s="212" t="s">
        <v>293</v>
      </c>
      <c r="D224" s="212" t="s">
        <v>162</v>
      </c>
      <c r="E224" s="213" t="s">
        <v>294</v>
      </c>
      <c r="F224" s="214" t="s">
        <v>295</v>
      </c>
      <c r="G224" s="215" t="s">
        <v>185</v>
      </c>
      <c r="H224" s="216">
        <v>3</v>
      </c>
      <c r="I224" s="217"/>
      <c r="J224" s="218">
        <f>ROUND(I224*H224,2)</f>
        <v>0</v>
      </c>
      <c r="K224" s="214" t="s">
        <v>147</v>
      </c>
      <c r="L224" s="219"/>
      <c r="M224" s="220" t="s">
        <v>1</v>
      </c>
      <c r="N224" s="221" t="s">
        <v>40</v>
      </c>
      <c r="O224" s="75"/>
      <c r="P224" s="187">
        <f>O224*H224</f>
        <v>0</v>
      </c>
      <c r="Q224" s="187">
        <v>0.17035</v>
      </c>
      <c r="R224" s="187">
        <f>Q224*H224</f>
        <v>0.51105</v>
      </c>
      <c r="S224" s="187">
        <v>0</v>
      </c>
      <c r="T224" s="188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9" t="s">
        <v>165</v>
      </c>
      <c r="AT224" s="189" t="s">
        <v>162</v>
      </c>
      <c r="AU224" s="189" t="s">
        <v>84</v>
      </c>
      <c r="AY224" s="17" t="s">
        <v>140</v>
      </c>
      <c r="BE224" s="190">
        <f>IF(N224="základní",J224,0)</f>
        <v>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7" t="s">
        <v>82</v>
      </c>
      <c r="BK224" s="190">
        <f>ROUND(I224*H224,2)</f>
        <v>0</v>
      </c>
      <c r="BL224" s="17" t="s">
        <v>148</v>
      </c>
      <c r="BM224" s="189" t="s">
        <v>296</v>
      </c>
    </row>
    <row r="225" s="13" customFormat="1">
      <c r="A225" s="13"/>
      <c r="B225" s="191"/>
      <c r="C225" s="13"/>
      <c r="D225" s="192" t="s">
        <v>150</v>
      </c>
      <c r="E225" s="193" t="s">
        <v>1</v>
      </c>
      <c r="F225" s="194" t="s">
        <v>250</v>
      </c>
      <c r="G225" s="13"/>
      <c r="H225" s="195">
        <v>1</v>
      </c>
      <c r="I225" s="196"/>
      <c r="J225" s="13"/>
      <c r="K225" s="13"/>
      <c r="L225" s="191"/>
      <c r="M225" s="197"/>
      <c r="N225" s="198"/>
      <c r="O225" s="198"/>
      <c r="P225" s="198"/>
      <c r="Q225" s="198"/>
      <c r="R225" s="198"/>
      <c r="S225" s="198"/>
      <c r="T225" s="19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3" t="s">
        <v>150</v>
      </c>
      <c r="AU225" s="193" t="s">
        <v>84</v>
      </c>
      <c r="AV225" s="13" t="s">
        <v>84</v>
      </c>
      <c r="AW225" s="13" t="s">
        <v>31</v>
      </c>
      <c r="AX225" s="13" t="s">
        <v>75</v>
      </c>
      <c r="AY225" s="193" t="s">
        <v>140</v>
      </c>
    </row>
    <row r="226" s="13" customFormat="1">
      <c r="A226" s="13"/>
      <c r="B226" s="191"/>
      <c r="C226" s="13"/>
      <c r="D226" s="192" t="s">
        <v>150</v>
      </c>
      <c r="E226" s="193" t="s">
        <v>1</v>
      </c>
      <c r="F226" s="194" t="s">
        <v>227</v>
      </c>
      <c r="G226" s="13"/>
      <c r="H226" s="195">
        <v>2</v>
      </c>
      <c r="I226" s="196"/>
      <c r="J226" s="13"/>
      <c r="K226" s="13"/>
      <c r="L226" s="191"/>
      <c r="M226" s="197"/>
      <c r="N226" s="198"/>
      <c r="O226" s="198"/>
      <c r="P226" s="198"/>
      <c r="Q226" s="198"/>
      <c r="R226" s="198"/>
      <c r="S226" s="198"/>
      <c r="T226" s="19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3" t="s">
        <v>150</v>
      </c>
      <c r="AU226" s="193" t="s">
        <v>84</v>
      </c>
      <c r="AV226" s="13" t="s">
        <v>84</v>
      </c>
      <c r="AW226" s="13" t="s">
        <v>31</v>
      </c>
      <c r="AX226" s="13" t="s">
        <v>75</v>
      </c>
      <c r="AY226" s="193" t="s">
        <v>140</v>
      </c>
    </row>
    <row r="227" s="14" customFormat="1">
      <c r="A227" s="14"/>
      <c r="B227" s="200"/>
      <c r="C227" s="14"/>
      <c r="D227" s="192" t="s">
        <v>150</v>
      </c>
      <c r="E227" s="201" t="s">
        <v>1</v>
      </c>
      <c r="F227" s="202" t="s">
        <v>154</v>
      </c>
      <c r="G227" s="14"/>
      <c r="H227" s="203">
        <v>3</v>
      </c>
      <c r="I227" s="204"/>
      <c r="J227" s="14"/>
      <c r="K227" s="14"/>
      <c r="L227" s="200"/>
      <c r="M227" s="205"/>
      <c r="N227" s="206"/>
      <c r="O227" s="206"/>
      <c r="P227" s="206"/>
      <c r="Q227" s="206"/>
      <c r="R227" s="206"/>
      <c r="S227" s="206"/>
      <c r="T227" s="207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01" t="s">
        <v>150</v>
      </c>
      <c r="AU227" s="201" t="s">
        <v>84</v>
      </c>
      <c r="AV227" s="14" t="s">
        <v>148</v>
      </c>
      <c r="AW227" s="14" t="s">
        <v>31</v>
      </c>
      <c r="AX227" s="14" t="s">
        <v>82</v>
      </c>
      <c r="AY227" s="201" t="s">
        <v>140</v>
      </c>
    </row>
    <row r="228" s="2" customFormat="1" ht="24.15" customHeight="1">
      <c r="A228" s="36"/>
      <c r="B228" s="177"/>
      <c r="C228" s="212" t="s">
        <v>297</v>
      </c>
      <c r="D228" s="212" t="s">
        <v>162</v>
      </c>
      <c r="E228" s="213" t="s">
        <v>298</v>
      </c>
      <c r="F228" s="214" t="s">
        <v>299</v>
      </c>
      <c r="G228" s="215" t="s">
        <v>185</v>
      </c>
      <c r="H228" s="216">
        <v>2</v>
      </c>
      <c r="I228" s="217"/>
      <c r="J228" s="218">
        <f>ROUND(I228*H228,2)</f>
        <v>0</v>
      </c>
      <c r="K228" s="214" t="s">
        <v>147</v>
      </c>
      <c r="L228" s="219"/>
      <c r="M228" s="220" t="s">
        <v>1</v>
      </c>
      <c r="N228" s="221" t="s">
        <v>40</v>
      </c>
      <c r="O228" s="75"/>
      <c r="P228" s="187">
        <f>O228*H228</f>
        <v>0</v>
      </c>
      <c r="Q228" s="187">
        <v>0.17430999999999999</v>
      </c>
      <c r="R228" s="187">
        <f>Q228*H228</f>
        <v>0.34861999999999999</v>
      </c>
      <c r="S228" s="187">
        <v>0</v>
      </c>
      <c r="T228" s="188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89" t="s">
        <v>165</v>
      </c>
      <c r="AT228" s="189" t="s">
        <v>162</v>
      </c>
      <c r="AU228" s="189" t="s">
        <v>84</v>
      </c>
      <c r="AY228" s="17" t="s">
        <v>140</v>
      </c>
      <c r="BE228" s="190">
        <f>IF(N228="základní",J228,0)</f>
        <v>0</v>
      </c>
      <c r="BF228" s="190">
        <f>IF(N228="snížená",J228,0)</f>
        <v>0</v>
      </c>
      <c r="BG228" s="190">
        <f>IF(N228="zákl. přenesená",J228,0)</f>
        <v>0</v>
      </c>
      <c r="BH228" s="190">
        <f>IF(N228="sníž. přenesená",J228,0)</f>
        <v>0</v>
      </c>
      <c r="BI228" s="190">
        <f>IF(N228="nulová",J228,0)</f>
        <v>0</v>
      </c>
      <c r="BJ228" s="17" t="s">
        <v>82</v>
      </c>
      <c r="BK228" s="190">
        <f>ROUND(I228*H228,2)</f>
        <v>0</v>
      </c>
      <c r="BL228" s="17" t="s">
        <v>148</v>
      </c>
      <c r="BM228" s="189" t="s">
        <v>300</v>
      </c>
    </row>
    <row r="229" s="13" customFormat="1">
      <c r="A229" s="13"/>
      <c r="B229" s="191"/>
      <c r="C229" s="13"/>
      <c r="D229" s="192" t="s">
        <v>150</v>
      </c>
      <c r="E229" s="193" t="s">
        <v>1</v>
      </c>
      <c r="F229" s="194" t="s">
        <v>227</v>
      </c>
      <c r="G229" s="13"/>
      <c r="H229" s="195">
        <v>2</v>
      </c>
      <c r="I229" s="196"/>
      <c r="J229" s="13"/>
      <c r="K229" s="13"/>
      <c r="L229" s="191"/>
      <c r="M229" s="197"/>
      <c r="N229" s="198"/>
      <c r="O229" s="198"/>
      <c r="P229" s="198"/>
      <c r="Q229" s="198"/>
      <c r="R229" s="198"/>
      <c r="S229" s="198"/>
      <c r="T229" s="19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3" t="s">
        <v>150</v>
      </c>
      <c r="AU229" s="193" t="s">
        <v>84</v>
      </c>
      <c r="AV229" s="13" t="s">
        <v>84</v>
      </c>
      <c r="AW229" s="13" t="s">
        <v>31</v>
      </c>
      <c r="AX229" s="13" t="s">
        <v>75</v>
      </c>
      <c r="AY229" s="193" t="s">
        <v>140</v>
      </c>
    </row>
    <row r="230" s="14" customFormat="1">
      <c r="A230" s="14"/>
      <c r="B230" s="200"/>
      <c r="C230" s="14"/>
      <c r="D230" s="192" t="s">
        <v>150</v>
      </c>
      <c r="E230" s="201" t="s">
        <v>1</v>
      </c>
      <c r="F230" s="202" t="s">
        <v>154</v>
      </c>
      <c r="G230" s="14"/>
      <c r="H230" s="203">
        <v>2</v>
      </c>
      <c r="I230" s="204"/>
      <c r="J230" s="14"/>
      <c r="K230" s="14"/>
      <c r="L230" s="200"/>
      <c r="M230" s="205"/>
      <c r="N230" s="206"/>
      <c r="O230" s="206"/>
      <c r="P230" s="206"/>
      <c r="Q230" s="206"/>
      <c r="R230" s="206"/>
      <c r="S230" s="206"/>
      <c r="T230" s="207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01" t="s">
        <v>150</v>
      </c>
      <c r="AU230" s="201" t="s">
        <v>84</v>
      </c>
      <c r="AV230" s="14" t="s">
        <v>148</v>
      </c>
      <c r="AW230" s="14" t="s">
        <v>31</v>
      </c>
      <c r="AX230" s="14" t="s">
        <v>82</v>
      </c>
      <c r="AY230" s="201" t="s">
        <v>140</v>
      </c>
    </row>
    <row r="231" s="2" customFormat="1" ht="24.15" customHeight="1">
      <c r="A231" s="36"/>
      <c r="B231" s="177"/>
      <c r="C231" s="212" t="s">
        <v>301</v>
      </c>
      <c r="D231" s="212" t="s">
        <v>162</v>
      </c>
      <c r="E231" s="213" t="s">
        <v>302</v>
      </c>
      <c r="F231" s="214" t="s">
        <v>303</v>
      </c>
      <c r="G231" s="215" t="s">
        <v>185</v>
      </c>
      <c r="H231" s="216">
        <v>428</v>
      </c>
      <c r="I231" s="217"/>
      <c r="J231" s="218">
        <f>ROUND(I231*H231,2)</f>
        <v>0</v>
      </c>
      <c r="K231" s="214" t="s">
        <v>147</v>
      </c>
      <c r="L231" s="219"/>
      <c r="M231" s="220" t="s">
        <v>1</v>
      </c>
      <c r="N231" s="221" t="s">
        <v>40</v>
      </c>
      <c r="O231" s="75"/>
      <c r="P231" s="187">
        <f>O231*H231</f>
        <v>0</v>
      </c>
      <c r="Q231" s="187">
        <v>0.00123</v>
      </c>
      <c r="R231" s="187">
        <f>Q231*H231</f>
        <v>0.52644000000000002</v>
      </c>
      <c r="S231" s="187">
        <v>0</v>
      </c>
      <c r="T231" s="188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89" t="s">
        <v>165</v>
      </c>
      <c r="AT231" s="189" t="s">
        <v>162</v>
      </c>
      <c r="AU231" s="189" t="s">
        <v>84</v>
      </c>
      <c r="AY231" s="17" t="s">
        <v>140</v>
      </c>
      <c r="BE231" s="190">
        <f>IF(N231="základní",J231,0)</f>
        <v>0</v>
      </c>
      <c r="BF231" s="190">
        <f>IF(N231="snížená",J231,0)</f>
        <v>0</v>
      </c>
      <c r="BG231" s="190">
        <f>IF(N231="zákl. přenesená",J231,0)</f>
        <v>0</v>
      </c>
      <c r="BH231" s="190">
        <f>IF(N231="sníž. přenesená",J231,0)</f>
        <v>0</v>
      </c>
      <c r="BI231" s="190">
        <f>IF(N231="nulová",J231,0)</f>
        <v>0</v>
      </c>
      <c r="BJ231" s="17" t="s">
        <v>82</v>
      </c>
      <c r="BK231" s="190">
        <f>ROUND(I231*H231,2)</f>
        <v>0</v>
      </c>
      <c r="BL231" s="17" t="s">
        <v>148</v>
      </c>
      <c r="BM231" s="189" t="s">
        <v>304</v>
      </c>
    </row>
    <row r="232" s="13" customFormat="1">
      <c r="A232" s="13"/>
      <c r="B232" s="191"/>
      <c r="C232" s="13"/>
      <c r="D232" s="192" t="s">
        <v>150</v>
      </c>
      <c r="E232" s="193" t="s">
        <v>1</v>
      </c>
      <c r="F232" s="194" t="s">
        <v>305</v>
      </c>
      <c r="G232" s="13"/>
      <c r="H232" s="195">
        <v>236</v>
      </c>
      <c r="I232" s="196"/>
      <c r="J232" s="13"/>
      <c r="K232" s="13"/>
      <c r="L232" s="191"/>
      <c r="M232" s="197"/>
      <c r="N232" s="198"/>
      <c r="O232" s="198"/>
      <c r="P232" s="198"/>
      <c r="Q232" s="198"/>
      <c r="R232" s="198"/>
      <c r="S232" s="198"/>
      <c r="T232" s="19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3" t="s">
        <v>150</v>
      </c>
      <c r="AU232" s="193" t="s">
        <v>84</v>
      </c>
      <c r="AV232" s="13" t="s">
        <v>84</v>
      </c>
      <c r="AW232" s="13" t="s">
        <v>31</v>
      </c>
      <c r="AX232" s="13" t="s">
        <v>75</v>
      </c>
      <c r="AY232" s="193" t="s">
        <v>140</v>
      </c>
    </row>
    <row r="233" s="13" customFormat="1">
      <c r="A233" s="13"/>
      <c r="B233" s="191"/>
      <c r="C233" s="13"/>
      <c r="D233" s="192" t="s">
        <v>150</v>
      </c>
      <c r="E233" s="193" t="s">
        <v>1</v>
      </c>
      <c r="F233" s="194" t="s">
        <v>306</v>
      </c>
      <c r="G233" s="13"/>
      <c r="H233" s="195">
        <v>192</v>
      </c>
      <c r="I233" s="196"/>
      <c r="J233" s="13"/>
      <c r="K233" s="13"/>
      <c r="L233" s="191"/>
      <c r="M233" s="197"/>
      <c r="N233" s="198"/>
      <c r="O233" s="198"/>
      <c r="P233" s="198"/>
      <c r="Q233" s="198"/>
      <c r="R233" s="198"/>
      <c r="S233" s="198"/>
      <c r="T233" s="19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3" t="s">
        <v>150</v>
      </c>
      <c r="AU233" s="193" t="s">
        <v>84</v>
      </c>
      <c r="AV233" s="13" t="s">
        <v>84</v>
      </c>
      <c r="AW233" s="13" t="s">
        <v>31</v>
      </c>
      <c r="AX233" s="13" t="s">
        <v>75</v>
      </c>
      <c r="AY233" s="193" t="s">
        <v>140</v>
      </c>
    </row>
    <row r="234" s="14" customFormat="1">
      <c r="A234" s="14"/>
      <c r="B234" s="200"/>
      <c r="C234" s="14"/>
      <c r="D234" s="192" t="s">
        <v>150</v>
      </c>
      <c r="E234" s="201" t="s">
        <v>1</v>
      </c>
      <c r="F234" s="202" t="s">
        <v>154</v>
      </c>
      <c r="G234" s="14"/>
      <c r="H234" s="203">
        <v>428</v>
      </c>
      <c r="I234" s="204"/>
      <c r="J234" s="14"/>
      <c r="K234" s="14"/>
      <c r="L234" s="200"/>
      <c r="M234" s="205"/>
      <c r="N234" s="206"/>
      <c r="O234" s="206"/>
      <c r="P234" s="206"/>
      <c r="Q234" s="206"/>
      <c r="R234" s="206"/>
      <c r="S234" s="206"/>
      <c r="T234" s="20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01" t="s">
        <v>150</v>
      </c>
      <c r="AU234" s="201" t="s">
        <v>84</v>
      </c>
      <c r="AV234" s="14" t="s">
        <v>148</v>
      </c>
      <c r="AW234" s="14" t="s">
        <v>31</v>
      </c>
      <c r="AX234" s="14" t="s">
        <v>82</v>
      </c>
      <c r="AY234" s="201" t="s">
        <v>140</v>
      </c>
    </row>
    <row r="235" s="2" customFormat="1" ht="24.15" customHeight="1">
      <c r="A235" s="36"/>
      <c r="B235" s="177"/>
      <c r="C235" s="212" t="s">
        <v>307</v>
      </c>
      <c r="D235" s="212" t="s">
        <v>162</v>
      </c>
      <c r="E235" s="213" t="s">
        <v>308</v>
      </c>
      <c r="F235" s="214" t="s">
        <v>309</v>
      </c>
      <c r="G235" s="215" t="s">
        <v>157</v>
      </c>
      <c r="H235" s="216">
        <v>8</v>
      </c>
      <c r="I235" s="217"/>
      <c r="J235" s="218">
        <f>ROUND(I235*H235,2)</f>
        <v>0</v>
      </c>
      <c r="K235" s="214" t="s">
        <v>147</v>
      </c>
      <c r="L235" s="219"/>
      <c r="M235" s="220" t="s">
        <v>1</v>
      </c>
      <c r="N235" s="221" t="s">
        <v>40</v>
      </c>
      <c r="O235" s="75"/>
      <c r="P235" s="187">
        <f>O235*H235</f>
        <v>0</v>
      </c>
      <c r="Q235" s="187">
        <v>0.001</v>
      </c>
      <c r="R235" s="187">
        <f>Q235*H235</f>
        <v>0.0080000000000000002</v>
      </c>
      <c r="S235" s="187">
        <v>0</v>
      </c>
      <c r="T235" s="188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89" t="s">
        <v>165</v>
      </c>
      <c r="AT235" s="189" t="s">
        <v>162</v>
      </c>
      <c r="AU235" s="189" t="s">
        <v>84</v>
      </c>
      <c r="AY235" s="17" t="s">
        <v>140</v>
      </c>
      <c r="BE235" s="190">
        <f>IF(N235="základní",J235,0)</f>
        <v>0</v>
      </c>
      <c r="BF235" s="190">
        <f>IF(N235="snížená",J235,0)</f>
        <v>0</v>
      </c>
      <c r="BG235" s="190">
        <f>IF(N235="zákl. přenesená",J235,0)</f>
        <v>0</v>
      </c>
      <c r="BH235" s="190">
        <f>IF(N235="sníž. přenesená",J235,0)</f>
        <v>0</v>
      </c>
      <c r="BI235" s="190">
        <f>IF(N235="nulová",J235,0)</f>
        <v>0</v>
      </c>
      <c r="BJ235" s="17" t="s">
        <v>82</v>
      </c>
      <c r="BK235" s="190">
        <f>ROUND(I235*H235,2)</f>
        <v>0</v>
      </c>
      <c r="BL235" s="17" t="s">
        <v>148</v>
      </c>
      <c r="BM235" s="189" t="s">
        <v>310</v>
      </c>
    </row>
    <row r="236" s="13" customFormat="1">
      <c r="A236" s="13"/>
      <c r="B236" s="191"/>
      <c r="C236" s="13"/>
      <c r="D236" s="192" t="s">
        <v>150</v>
      </c>
      <c r="E236" s="193" t="s">
        <v>1</v>
      </c>
      <c r="F236" s="194" t="s">
        <v>311</v>
      </c>
      <c r="G236" s="13"/>
      <c r="H236" s="195">
        <v>8</v>
      </c>
      <c r="I236" s="196"/>
      <c r="J236" s="13"/>
      <c r="K236" s="13"/>
      <c r="L236" s="191"/>
      <c r="M236" s="197"/>
      <c r="N236" s="198"/>
      <c r="O236" s="198"/>
      <c r="P236" s="198"/>
      <c r="Q236" s="198"/>
      <c r="R236" s="198"/>
      <c r="S236" s="198"/>
      <c r="T236" s="19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3" t="s">
        <v>150</v>
      </c>
      <c r="AU236" s="193" t="s">
        <v>84</v>
      </c>
      <c r="AV236" s="13" t="s">
        <v>84</v>
      </c>
      <c r="AW236" s="13" t="s">
        <v>31</v>
      </c>
      <c r="AX236" s="13" t="s">
        <v>82</v>
      </c>
      <c r="AY236" s="193" t="s">
        <v>140</v>
      </c>
    </row>
    <row r="237" s="2" customFormat="1" ht="24.15" customHeight="1">
      <c r="A237" s="36"/>
      <c r="B237" s="177"/>
      <c r="C237" s="212" t="s">
        <v>312</v>
      </c>
      <c r="D237" s="212" t="s">
        <v>162</v>
      </c>
      <c r="E237" s="213" t="s">
        <v>313</v>
      </c>
      <c r="F237" s="214" t="s">
        <v>314</v>
      </c>
      <c r="G237" s="215" t="s">
        <v>185</v>
      </c>
      <c r="H237" s="216">
        <v>966</v>
      </c>
      <c r="I237" s="217"/>
      <c r="J237" s="218">
        <f>ROUND(I237*H237,2)</f>
        <v>0</v>
      </c>
      <c r="K237" s="214" t="s">
        <v>147</v>
      </c>
      <c r="L237" s="219"/>
      <c r="M237" s="220" t="s">
        <v>1</v>
      </c>
      <c r="N237" s="221" t="s">
        <v>40</v>
      </c>
      <c r="O237" s="75"/>
      <c r="P237" s="187">
        <f>O237*H237</f>
        <v>0</v>
      </c>
      <c r="Q237" s="187">
        <v>0.00051999999999999995</v>
      </c>
      <c r="R237" s="187">
        <f>Q237*H237</f>
        <v>0.50231999999999999</v>
      </c>
      <c r="S237" s="187">
        <v>0</v>
      </c>
      <c r="T237" s="188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89" t="s">
        <v>165</v>
      </c>
      <c r="AT237" s="189" t="s">
        <v>162</v>
      </c>
      <c r="AU237" s="189" t="s">
        <v>84</v>
      </c>
      <c r="AY237" s="17" t="s">
        <v>140</v>
      </c>
      <c r="BE237" s="190">
        <f>IF(N237="základní",J237,0)</f>
        <v>0</v>
      </c>
      <c r="BF237" s="190">
        <f>IF(N237="snížená",J237,0)</f>
        <v>0</v>
      </c>
      <c r="BG237" s="190">
        <f>IF(N237="zákl. přenesená",J237,0)</f>
        <v>0</v>
      </c>
      <c r="BH237" s="190">
        <f>IF(N237="sníž. přenesená",J237,0)</f>
        <v>0</v>
      </c>
      <c r="BI237" s="190">
        <f>IF(N237="nulová",J237,0)</f>
        <v>0</v>
      </c>
      <c r="BJ237" s="17" t="s">
        <v>82</v>
      </c>
      <c r="BK237" s="190">
        <f>ROUND(I237*H237,2)</f>
        <v>0</v>
      </c>
      <c r="BL237" s="17" t="s">
        <v>148</v>
      </c>
      <c r="BM237" s="189" t="s">
        <v>315</v>
      </c>
    </row>
    <row r="238" s="13" customFormat="1">
      <c r="A238" s="13"/>
      <c r="B238" s="191"/>
      <c r="C238" s="13"/>
      <c r="D238" s="192" t="s">
        <v>150</v>
      </c>
      <c r="E238" s="193" t="s">
        <v>1</v>
      </c>
      <c r="F238" s="194" t="s">
        <v>316</v>
      </c>
      <c r="G238" s="13"/>
      <c r="H238" s="195">
        <v>220</v>
      </c>
      <c r="I238" s="196"/>
      <c r="J238" s="13"/>
      <c r="K238" s="13"/>
      <c r="L238" s="191"/>
      <c r="M238" s="197"/>
      <c r="N238" s="198"/>
      <c r="O238" s="198"/>
      <c r="P238" s="198"/>
      <c r="Q238" s="198"/>
      <c r="R238" s="198"/>
      <c r="S238" s="198"/>
      <c r="T238" s="19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93" t="s">
        <v>150</v>
      </c>
      <c r="AU238" s="193" t="s">
        <v>84</v>
      </c>
      <c r="AV238" s="13" t="s">
        <v>84</v>
      </c>
      <c r="AW238" s="13" t="s">
        <v>31</v>
      </c>
      <c r="AX238" s="13" t="s">
        <v>75</v>
      </c>
      <c r="AY238" s="193" t="s">
        <v>140</v>
      </c>
    </row>
    <row r="239" s="13" customFormat="1">
      <c r="A239" s="13"/>
      <c r="B239" s="191"/>
      <c r="C239" s="13"/>
      <c r="D239" s="192" t="s">
        <v>150</v>
      </c>
      <c r="E239" s="193" t="s">
        <v>1</v>
      </c>
      <c r="F239" s="194" t="s">
        <v>317</v>
      </c>
      <c r="G239" s="13"/>
      <c r="H239" s="195">
        <v>274</v>
      </c>
      <c r="I239" s="196"/>
      <c r="J239" s="13"/>
      <c r="K239" s="13"/>
      <c r="L239" s="191"/>
      <c r="M239" s="197"/>
      <c r="N239" s="198"/>
      <c r="O239" s="198"/>
      <c r="P239" s="198"/>
      <c r="Q239" s="198"/>
      <c r="R239" s="198"/>
      <c r="S239" s="198"/>
      <c r="T239" s="19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3" t="s">
        <v>150</v>
      </c>
      <c r="AU239" s="193" t="s">
        <v>84</v>
      </c>
      <c r="AV239" s="13" t="s">
        <v>84</v>
      </c>
      <c r="AW239" s="13" t="s">
        <v>31</v>
      </c>
      <c r="AX239" s="13" t="s">
        <v>75</v>
      </c>
      <c r="AY239" s="193" t="s">
        <v>140</v>
      </c>
    </row>
    <row r="240" s="13" customFormat="1">
      <c r="A240" s="13"/>
      <c r="B240" s="191"/>
      <c r="C240" s="13"/>
      <c r="D240" s="192" t="s">
        <v>150</v>
      </c>
      <c r="E240" s="193" t="s">
        <v>1</v>
      </c>
      <c r="F240" s="194" t="s">
        <v>318</v>
      </c>
      <c r="G240" s="13"/>
      <c r="H240" s="195">
        <v>472</v>
      </c>
      <c r="I240" s="196"/>
      <c r="J240" s="13"/>
      <c r="K240" s="13"/>
      <c r="L240" s="191"/>
      <c r="M240" s="197"/>
      <c r="N240" s="198"/>
      <c r="O240" s="198"/>
      <c r="P240" s="198"/>
      <c r="Q240" s="198"/>
      <c r="R240" s="198"/>
      <c r="S240" s="198"/>
      <c r="T240" s="19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3" t="s">
        <v>150</v>
      </c>
      <c r="AU240" s="193" t="s">
        <v>84</v>
      </c>
      <c r="AV240" s="13" t="s">
        <v>84</v>
      </c>
      <c r="AW240" s="13" t="s">
        <v>31</v>
      </c>
      <c r="AX240" s="13" t="s">
        <v>75</v>
      </c>
      <c r="AY240" s="193" t="s">
        <v>140</v>
      </c>
    </row>
    <row r="241" s="14" customFormat="1">
      <c r="A241" s="14"/>
      <c r="B241" s="200"/>
      <c r="C241" s="14"/>
      <c r="D241" s="192" t="s">
        <v>150</v>
      </c>
      <c r="E241" s="201" t="s">
        <v>1</v>
      </c>
      <c r="F241" s="202" t="s">
        <v>154</v>
      </c>
      <c r="G241" s="14"/>
      <c r="H241" s="203">
        <v>966</v>
      </c>
      <c r="I241" s="204"/>
      <c r="J241" s="14"/>
      <c r="K241" s="14"/>
      <c r="L241" s="200"/>
      <c r="M241" s="205"/>
      <c r="N241" s="206"/>
      <c r="O241" s="206"/>
      <c r="P241" s="206"/>
      <c r="Q241" s="206"/>
      <c r="R241" s="206"/>
      <c r="S241" s="206"/>
      <c r="T241" s="20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01" t="s">
        <v>150</v>
      </c>
      <c r="AU241" s="201" t="s">
        <v>84</v>
      </c>
      <c r="AV241" s="14" t="s">
        <v>148</v>
      </c>
      <c r="AW241" s="14" t="s">
        <v>31</v>
      </c>
      <c r="AX241" s="14" t="s">
        <v>82</v>
      </c>
      <c r="AY241" s="201" t="s">
        <v>140</v>
      </c>
    </row>
    <row r="242" s="2" customFormat="1" ht="24.15" customHeight="1">
      <c r="A242" s="36"/>
      <c r="B242" s="177"/>
      <c r="C242" s="212" t="s">
        <v>319</v>
      </c>
      <c r="D242" s="212" t="s">
        <v>162</v>
      </c>
      <c r="E242" s="213" t="s">
        <v>320</v>
      </c>
      <c r="F242" s="214" t="s">
        <v>321</v>
      </c>
      <c r="G242" s="215" t="s">
        <v>185</v>
      </c>
      <c r="H242" s="216">
        <v>966</v>
      </c>
      <c r="I242" s="217"/>
      <c r="J242" s="218">
        <f>ROUND(I242*H242,2)</f>
        <v>0</v>
      </c>
      <c r="K242" s="214" t="s">
        <v>147</v>
      </c>
      <c r="L242" s="219"/>
      <c r="M242" s="220" t="s">
        <v>1</v>
      </c>
      <c r="N242" s="221" t="s">
        <v>40</v>
      </c>
      <c r="O242" s="75"/>
      <c r="P242" s="187">
        <f>O242*H242</f>
        <v>0</v>
      </c>
      <c r="Q242" s="187">
        <v>9.0000000000000006E-05</v>
      </c>
      <c r="R242" s="187">
        <f>Q242*H242</f>
        <v>0.086940000000000003</v>
      </c>
      <c r="S242" s="187">
        <v>0</v>
      </c>
      <c r="T242" s="188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89" t="s">
        <v>165</v>
      </c>
      <c r="AT242" s="189" t="s">
        <v>162</v>
      </c>
      <c r="AU242" s="189" t="s">
        <v>84</v>
      </c>
      <c r="AY242" s="17" t="s">
        <v>140</v>
      </c>
      <c r="BE242" s="190">
        <f>IF(N242="základní",J242,0)</f>
        <v>0</v>
      </c>
      <c r="BF242" s="190">
        <f>IF(N242="snížená",J242,0)</f>
        <v>0</v>
      </c>
      <c r="BG242" s="190">
        <f>IF(N242="zákl. přenesená",J242,0)</f>
        <v>0</v>
      </c>
      <c r="BH242" s="190">
        <f>IF(N242="sníž. přenesená",J242,0)</f>
        <v>0</v>
      </c>
      <c r="BI242" s="190">
        <f>IF(N242="nulová",J242,0)</f>
        <v>0</v>
      </c>
      <c r="BJ242" s="17" t="s">
        <v>82</v>
      </c>
      <c r="BK242" s="190">
        <f>ROUND(I242*H242,2)</f>
        <v>0</v>
      </c>
      <c r="BL242" s="17" t="s">
        <v>148</v>
      </c>
      <c r="BM242" s="189" t="s">
        <v>322</v>
      </c>
    </row>
    <row r="243" s="13" customFormat="1">
      <c r="A243" s="13"/>
      <c r="B243" s="191"/>
      <c r="C243" s="13"/>
      <c r="D243" s="192" t="s">
        <v>150</v>
      </c>
      <c r="E243" s="193" t="s">
        <v>1</v>
      </c>
      <c r="F243" s="194" t="s">
        <v>323</v>
      </c>
      <c r="G243" s="13"/>
      <c r="H243" s="195">
        <v>494</v>
      </c>
      <c r="I243" s="196"/>
      <c r="J243" s="13"/>
      <c r="K243" s="13"/>
      <c r="L243" s="191"/>
      <c r="M243" s="197"/>
      <c r="N243" s="198"/>
      <c r="O243" s="198"/>
      <c r="P243" s="198"/>
      <c r="Q243" s="198"/>
      <c r="R243" s="198"/>
      <c r="S243" s="198"/>
      <c r="T243" s="19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3" t="s">
        <v>150</v>
      </c>
      <c r="AU243" s="193" t="s">
        <v>84</v>
      </c>
      <c r="AV243" s="13" t="s">
        <v>84</v>
      </c>
      <c r="AW243" s="13" t="s">
        <v>31</v>
      </c>
      <c r="AX243" s="13" t="s">
        <v>75</v>
      </c>
      <c r="AY243" s="193" t="s">
        <v>140</v>
      </c>
    </row>
    <row r="244" s="13" customFormat="1">
      <c r="A244" s="13"/>
      <c r="B244" s="191"/>
      <c r="C244" s="13"/>
      <c r="D244" s="192" t="s">
        <v>150</v>
      </c>
      <c r="E244" s="193" t="s">
        <v>1</v>
      </c>
      <c r="F244" s="194" t="s">
        <v>324</v>
      </c>
      <c r="G244" s="13"/>
      <c r="H244" s="195">
        <v>472</v>
      </c>
      <c r="I244" s="196"/>
      <c r="J244" s="13"/>
      <c r="K244" s="13"/>
      <c r="L244" s="191"/>
      <c r="M244" s="197"/>
      <c r="N244" s="198"/>
      <c r="O244" s="198"/>
      <c r="P244" s="198"/>
      <c r="Q244" s="198"/>
      <c r="R244" s="198"/>
      <c r="S244" s="198"/>
      <c r="T244" s="19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3" t="s">
        <v>150</v>
      </c>
      <c r="AU244" s="193" t="s">
        <v>84</v>
      </c>
      <c r="AV244" s="13" t="s">
        <v>84</v>
      </c>
      <c r="AW244" s="13" t="s">
        <v>31</v>
      </c>
      <c r="AX244" s="13" t="s">
        <v>75</v>
      </c>
      <c r="AY244" s="193" t="s">
        <v>140</v>
      </c>
    </row>
    <row r="245" s="14" customFormat="1">
      <c r="A245" s="14"/>
      <c r="B245" s="200"/>
      <c r="C245" s="14"/>
      <c r="D245" s="192" t="s">
        <v>150</v>
      </c>
      <c r="E245" s="201" t="s">
        <v>1</v>
      </c>
      <c r="F245" s="202" t="s">
        <v>154</v>
      </c>
      <c r="G245" s="14"/>
      <c r="H245" s="203">
        <v>966</v>
      </c>
      <c r="I245" s="204"/>
      <c r="J245" s="14"/>
      <c r="K245" s="14"/>
      <c r="L245" s="200"/>
      <c r="M245" s="205"/>
      <c r="N245" s="206"/>
      <c r="O245" s="206"/>
      <c r="P245" s="206"/>
      <c r="Q245" s="206"/>
      <c r="R245" s="206"/>
      <c r="S245" s="206"/>
      <c r="T245" s="20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01" t="s">
        <v>150</v>
      </c>
      <c r="AU245" s="201" t="s">
        <v>84</v>
      </c>
      <c r="AV245" s="14" t="s">
        <v>148</v>
      </c>
      <c r="AW245" s="14" t="s">
        <v>31</v>
      </c>
      <c r="AX245" s="14" t="s">
        <v>82</v>
      </c>
      <c r="AY245" s="201" t="s">
        <v>140</v>
      </c>
    </row>
    <row r="246" s="2" customFormat="1" ht="24.15" customHeight="1">
      <c r="A246" s="36"/>
      <c r="B246" s="177"/>
      <c r="C246" s="178" t="s">
        <v>325</v>
      </c>
      <c r="D246" s="178" t="s">
        <v>143</v>
      </c>
      <c r="E246" s="179" t="s">
        <v>326</v>
      </c>
      <c r="F246" s="180" t="s">
        <v>327</v>
      </c>
      <c r="G246" s="181" t="s">
        <v>146</v>
      </c>
      <c r="H246" s="182">
        <v>298</v>
      </c>
      <c r="I246" s="183"/>
      <c r="J246" s="184">
        <f>ROUND(I246*H246,2)</f>
        <v>0</v>
      </c>
      <c r="K246" s="180" t="s">
        <v>147</v>
      </c>
      <c r="L246" s="37"/>
      <c r="M246" s="185" t="s">
        <v>1</v>
      </c>
      <c r="N246" s="186" t="s">
        <v>40</v>
      </c>
      <c r="O246" s="75"/>
      <c r="P246" s="187">
        <f>O246*H246</f>
        <v>0</v>
      </c>
      <c r="Q246" s="187">
        <v>0</v>
      </c>
      <c r="R246" s="187">
        <f>Q246*H246</f>
        <v>0</v>
      </c>
      <c r="S246" s="187">
        <v>0</v>
      </c>
      <c r="T246" s="188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89" t="s">
        <v>148</v>
      </c>
      <c r="AT246" s="189" t="s">
        <v>143</v>
      </c>
      <c r="AU246" s="189" t="s">
        <v>84</v>
      </c>
      <c r="AY246" s="17" t="s">
        <v>140</v>
      </c>
      <c r="BE246" s="190">
        <f>IF(N246="základní",J246,0)</f>
        <v>0</v>
      </c>
      <c r="BF246" s="190">
        <f>IF(N246="snížená",J246,0)</f>
        <v>0</v>
      </c>
      <c r="BG246" s="190">
        <f>IF(N246="zákl. přenesená",J246,0)</f>
        <v>0</v>
      </c>
      <c r="BH246" s="190">
        <f>IF(N246="sníž. přenesená",J246,0)</f>
        <v>0</v>
      </c>
      <c r="BI246" s="190">
        <f>IF(N246="nulová",J246,0)</f>
        <v>0</v>
      </c>
      <c r="BJ246" s="17" t="s">
        <v>82</v>
      </c>
      <c r="BK246" s="190">
        <f>ROUND(I246*H246,2)</f>
        <v>0</v>
      </c>
      <c r="BL246" s="17" t="s">
        <v>148</v>
      </c>
      <c r="BM246" s="189" t="s">
        <v>328</v>
      </c>
    </row>
    <row r="247" s="13" customFormat="1">
      <c r="A247" s="13"/>
      <c r="B247" s="191"/>
      <c r="C247" s="13"/>
      <c r="D247" s="192" t="s">
        <v>150</v>
      </c>
      <c r="E247" s="193" t="s">
        <v>1</v>
      </c>
      <c r="F247" s="194" t="s">
        <v>329</v>
      </c>
      <c r="G247" s="13"/>
      <c r="H247" s="195">
        <v>298</v>
      </c>
      <c r="I247" s="196"/>
      <c r="J247" s="13"/>
      <c r="K247" s="13"/>
      <c r="L247" s="191"/>
      <c r="M247" s="197"/>
      <c r="N247" s="198"/>
      <c r="O247" s="198"/>
      <c r="P247" s="198"/>
      <c r="Q247" s="198"/>
      <c r="R247" s="198"/>
      <c r="S247" s="198"/>
      <c r="T247" s="19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3" t="s">
        <v>150</v>
      </c>
      <c r="AU247" s="193" t="s">
        <v>84</v>
      </c>
      <c r="AV247" s="13" t="s">
        <v>84</v>
      </c>
      <c r="AW247" s="13" t="s">
        <v>31</v>
      </c>
      <c r="AX247" s="13" t="s">
        <v>75</v>
      </c>
      <c r="AY247" s="193" t="s">
        <v>140</v>
      </c>
    </row>
    <row r="248" s="14" customFormat="1">
      <c r="A248" s="14"/>
      <c r="B248" s="200"/>
      <c r="C248" s="14"/>
      <c r="D248" s="192" t="s">
        <v>150</v>
      </c>
      <c r="E248" s="201" t="s">
        <v>1</v>
      </c>
      <c r="F248" s="202" t="s">
        <v>154</v>
      </c>
      <c r="G248" s="14"/>
      <c r="H248" s="203">
        <v>298</v>
      </c>
      <c r="I248" s="204"/>
      <c r="J248" s="14"/>
      <c r="K248" s="14"/>
      <c r="L248" s="200"/>
      <c r="M248" s="205"/>
      <c r="N248" s="206"/>
      <c r="O248" s="206"/>
      <c r="P248" s="206"/>
      <c r="Q248" s="206"/>
      <c r="R248" s="206"/>
      <c r="S248" s="206"/>
      <c r="T248" s="20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01" t="s">
        <v>150</v>
      </c>
      <c r="AU248" s="201" t="s">
        <v>84</v>
      </c>
      <c r="AV248" s="14" t="s">
        <v>148</v>
      </c>
      <c r="AW248" s="14" t="s">
        <v>31</v>
      </c>
      <c r="AX248" s="14" t="s">
        <v>82</v>
      </c>
      <c r="AY248" s="201" t="s">
        <v>140</v>
      </c>
    </row>
    <row r="249" s="2" customFormat="1" ht="24.15" customHeight="1">
      <c r="A249" s="36"/>
      <c r="B249" s="177"/>
      <c r="C249" s="212" t="s">
        <v>330</v>
      </c>
      <c r="D249" s="212" t="s">
        <v>162</v>
      </c>
      <c r="E249" s="213" t="s">
        <v>331</v>
      </c>
      <c r="F249" s="214" t="s">
        <v>332</v>
      </c>
      <c r="G249" s="215" t="s">
        <v>185</v>
      </c>
      <c r="H249" s="216">
        <v>298</v>
      </c>
      <c r="I249" s="217"/>
      <c r="J249" s="218">
        <f>ROUND(I249*H249,2)</f>
        <v>0</v>
      </c>
      <c r="K249" s="214" t="s">
        <v>147</v>
      </c>
      <c r="L249" s="219"/>
      <c r="M249" s="220" t="s">
        <v>1</v>
      </c>
      <c r="N249" s="221" t="s">
        <v>40</v>
      </c>
      <c r="O249" s="75"/>
      <c r="P249" s="187">
        <f>O249*H249</f>
        <v>0</v>
      </c>
      <c r="Q249" s="187">
        <v>0.058999999999999997</v>
      </c>
      <c r="R249" s="187">
        <f>Q249*H249</f>
        <v>17.582000000000001</v>
      </c>
      <c r="S249" s="187">
        <v>0</v>
      </c>
      <c r="T249" s="188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89" t="s">
        <v>165</v>
      </c>
      <c r="AT249" s="189" t="s">
        <v>162</v>
      </c>
      <c r="AU249" s="189" t="s">
        <v>84</v>
      </c>
      <c r="AY249" s="17" t="s">
        <v>140</v>
      </c>
      <c r="BE249" s="190">
        <f>IF(N249="základní",J249,0)</f>
        <v>0</v>
      </c>
      <c r="BF249" s="190">
        <f>IF(N249="snížená",J249,0)</f>
        <v>0</v>
      </c>
      <c r="BG249" s="190">
        <f>IF(N249="zákl. přenesená",J249,0)</f>
        <v>0</v>
      </c>
      <c r="BH249" s="190">
        <f>IF(N249="sníž. přenesená",J249,0)</f>
        <v>0</v>
      </c>
      <c r="BI249" s="190">
        <f>IF(N249="nulová",J249,0)</f>
        <v>0</v>
      </c>
      <c r="BJ249" s="17" t="s">
        <v>82</v>
      </c>
      <c r="BK249" s="190">
        <f>ROUND(I249*H249,2)</f>
        <v>0</v>
      </c>
      <c r="BL249" s="17" t="s">
        <v>148</v>
      </c>
      <c r="BM249" s="189" t="s">
        <v>333</v>
      </c>
    </row>
    <row r="250" s="13" customFormat="1">
      <c r="A250" s="13"/>
      <c r="B250" s="191"/>
      <c r="C250" s="13"/>
      <c r="D250" s="192" t="s">
        <v>150</v>
      </c>
      <c r="E250" s="193" t="s">
        <v>1</v>
      </c>
      <c r="F250" s="194" t="s">
        <v>334</v>
      </c>
      <c r="G250" s="13"/>
      <c r="H250" s="195">
        <v>298</v>
      </c>
      <c r="I250" s="196"/>
      <c r="J250" s="13"/>
      <c r="K250" s="13"/>
      <c r="L250" s="191"/>
      <c r="M250" s="197"/>
      <c r="N250" s="198"/>
      <c r="O250" s="198"/>
      <c r="P250" s="198"/>
      <c r="Q250" s="198"/>
      <c r="R250" s="198"/>
      <c r="S250" s="198"/>
      <c r="T250" s="19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3" t="s">
        <v>150</v>
      </c>
      <c r="AU250" s="193" t="s">
        <v>84</v>
      </c>
      <c r="AV250" s="13" t="s">
        <v>84</v>
      </c>
      <c r="AW250" s="13" t="s">
        <v>31</v>
      </c>
      <c r="AX250" s="13" t="s">
        <v>75</v>
      </c>
      <c r="AY250" s="193" t="s">
        <v>140</v>
      </c>
    </row>
    <row r="251" s="14" customFormat="1">
      <c r="A251" s="14"/>
      <c r="B251" s="200"/>
      <c r="C251" s="14"/>
      <c r="D251" s="192" t="s">
        <v>150</v>
      </c>
      <c r="E251" s="201" t="s">
        <v>1</v>
      </c>
      <c r="F251" s="202" t="s">
        <v>154</v>
      </c>
      <c r="G251" s="14"/>
      <c r="H251" s="203">
        <v>298</v>
      </c>
      <c r="I251" s="204"/>
      <c r="J251" s="14"/>
      <c r="K251" s="14"/>
      <c r="L251" s="200"/>
      <c r="M251" s="205"/>
      <c r="N251" s="206"/>
      <c r="O251" s="206"/>
      <c r="P251" s="206"/>
      <c r="Q251" s="206"/>
      <c r="R251" s="206"/>
      <c r="S251" s="206"/>
      <c r="T251" s="207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01" t="s">
        <v>150</v>
      </c>
      <c r="AU251" s="201" t="s">
        <v>84</v>
      </c>
      <c r="AV251" s="14" t="s">
        <v>148</v>
      </c>
      <c r="AW251" s="14" t="s">
        <v>31</v>
      </c>
      <c r="AX251" s="14" t="s">
        <v>82</v>
      </c>
      <c r="AY251" s="201" t="s">
        <v>140</v>
      </c>
    </row>
    <row r="252" s="2" customFormat="1" ht="24.15" customHeight="1">
      <c r="A252" s="36"/>
      <c r="B252" s="177"/>
      <c r="C252" s="212" t="s">
        <v>335</v>
      </c>
      <c r="D252" s="212" t="s">
        <v>162</v>
      </c>
      <c r="E252" s="213" t="s">
        <v>336</v>
      </c>
      <c r="F252" s="214" t="s">
        <v>337</v>
      </c>
      <c r="G252" s="215" t="s">
        <v>170</v>
      </c>
      <c r="H252" s="216">
        <v>29</v>
      </c>
      <c r="I252" s="217"/>
      <c r="J252" s="218">
        <f>ROUND(I252*H252,2)</f>
        <v>0</v>
      </c>
      <c r="K252" s="214" t="s">
        <v>147</v>
      </c>
      <c r="L252" s="219"/>
      <c r="M252" s="220" t="s">
        <v>1</v>
      </c>
      <c r="N252" s="221" t="s">
        <v>40</v>
      </c>
      <c r="O252" s="75"/>
      <c r="P252" s="187">
        <f>O252*H252</f>
        <v>0</v>
      </c>
      <c r="Q252" s="187">
        <v>2.234</v>
      </c>
      <c r="R252" s="187">
        <f>Q252*H252</f>
        <v>64.786000000000001</v>
      </c>
      <c r="S252" s="187">
        <v>0</v>
      </c>
      <c r="T252" s="188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89" t="s">
        <v>165</v>
      </c>
      <c r="AT252" s="189" t="s">
        <v>162</v>
      </c>
      <c r="AU252" s="189" t="s">
        <v>84</v>
      </c>
      <c r="AY252" s="17" t="s">
        <v>140</v>
      </c>
      <c r="BE252" s="190">
        <f>IF(N252="základní",J252,0)</f>
        <v>0</v>
      </c>
      <c r="BF252" s="190">
        <f>IF(N252="snížená",J252,0)</f>
        <v>0</v>
      </c>
      <c r="BG252" s="190">
        <f>IF(N252="zákl. přenesená",J252,0)</f>
        <v>0</v>
      </c>
      <c r="BH252" s="190">
        <f>IF(N252="sníž. přenesená",J252,0)</f>
        <v>0</v>
      </c>
      <c r="BI252" s="190">
        <f>IF(N252="nulová",J252,0)</f>
        <v>0</v>
      </c>
      <c r="BJ252" s="17" t="s">
        <v>82</v>
      </c>
      <c r="BK252" s="190">
        <f>ROUND(I252*H252,2)</f>
        <v>0</v>
      </c>
      <c r="BL252" s="17" t="s">
        <v>148</v>
      </c>
      <c r="BM252" s="189" t="s">
        <v>338</v>
      </c>
    </row>
    <row r="253" s="13" customFormat="1">
      <c r="A253" s="13"/>
      <c r="B253" s="191"/>
      <c r="C253" s="13"/>
      <c r="D253" s="192" t="s">
        <v>150</v>
      </c>
      <c r="E253" s="193" t="s">
        <v>1</v>
      </c>
      <c r="F253" s="194" t="s">
        <v>339</v>
      </c>
      <c r="G253" s="13"/>
      <c r="H253" s="195">
        <v>29</v>
      </c>
      <c r="I253" s="196"/>
      <c r="J253" s="13"/>
      <c r="K253" s="13"/>
      <c r="L253" s="191"/>
      <c r="M253" s="197"/>
      <c r="N253" s="198"/>
      <c r="O253" s="198"/>
      <c r="P253" s="198"/>
      <c r="Q253" s="198"/>
      <c r="R253" s="198"/>
      <c r="S253" s="198"/>
      <c r="T253" s="19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3" t="s">
        <v>150</v>
      </c>
      <c r="AU253" s="193" t="s">
        <v>84</v>
      </c>
      <c r="AV253" s="13" t="s">
        <v>84</v>
      </c>
      <c r="AW253" s="13" t="s">
        <v>31</v>
      </c>
      <c r="AX253" s="13" t="s">
        <v>75</v>
      </c>
      <c r="AY253" s="193" t="s">
        <v>140</v>
      </c>
    </row>
    <row r="254" s="14" customFormat="1">
      <c r="A254" s="14"/>
      <c r="B254" s="200"/>
      <c r="C254" s="14"/>
      <c r="D254" s="192" t="s">
        <v>150</v>
      </c>
      <c r="E254" s="201" t="s">
        <v>1</v>
      </c>
      <c r="F254" s="202" t="s">
        <v>154</v>
      </c>
      <c r="G254" s="14"/>
      <c r="H254" s="203">
        <v>29</v>
      </c>
      <c r="I254" s="204"/>
      <c r="J254" s="14"/>
      <c r="K254" s="14"/>
      <c r="L254" s="200"/>
      <c r="M254" s="205"/>
      <c r="N254" s="206"/>
      <c r="O254" s="206"/>
      <c r="P254" s="206"/>
      <c r="Q254" s="206"/>
      <c r="R254" s="206"/>
      <c r="S254" s="206"/>
      <c r="T254" s="20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01" t="s">
        <v>150</v>
      </c>
      <c r="AU254" s="201" t="s">
        <v>84</v>
      </c>
      <c r="AV254" s="14" t="s">
        <v>148</v>
      </c>
      <c r="AW254" s="14" t="s">
        <v>31</v>
      </c>
      <c r="AX254" s="14" t="s">
        <v>82</v>
      </c>
      <c r="AY254" s="201" t="s">
        <v>140</v>
      </c>
    </row>
    <row r="255" s="2" customFormat="1" ht="37.8" customHeight="1">
      <c r="A255" s="36"/>
      <c r="B255" s="177"/>
      <c r="C255" s="178" t="s">
        <v>340</v>
      </c>
      <c r="D255" s="178" t="s">
        <v>143</v>
      </c>
      <c r="E255" s="179" t="s">
        <v>341</v>
      </c>
      <c r="F255" s="180" t="s">
        <v>342</v>
      </c>
      <c r="G255" s="181" t="s">
        <v>177</v>
      </c>
      <c r="H255" s="182">
        <v>0.039</v>
      </c>
      <c r="I255" s="183"/>
      <c r="J255" s="184">
        <f>ROUND(I255*H255,2)</f>
        <v>0</v>
      </c>
      <c r="K255" s="180" t="s">
        <v>147</v>
      </c>
      <c r="L255" s="37"/>
      <c r="M255" s="185" t="s">
        <v>1</v>
      </c>
      <c r="N255" s="186" t="s">
        <v>40</v>
      </c>
      <c r="O255" s="75"/>
      <c r="P255" s="187">
        <f>O255*H255</f>
        <v>0</v>
      </c>
      <c r="Q255" s="187">
        <v>0</v>
      </c>
      <c r="R255" s="187">
        <f>Q255*H255</f>
        <v>0</v>
      </c>
      <c r="S255" s="187">
        <v>0</v>
      </c>
      <c r="T255" s="188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89" t="s">
        <v>148</v>
      </c>
      <c r="AT255" s="189" t="s">
        <v>143</v>
      </c>
      <c r="AU255" s="189" t="s">
        <v>84</v>
      </c>
      <c r="AY255" s="17" t="s">
        <v>140</v>
      </c>
      <c r="BE255" s="190">
        <f>IF(N255="základní",J255,0)</f>
        <v>0</v>
      </c>
      <c r="BF255" s="190">
        <f>IF(N255="snížená",J255,0)</f>
        <v>0</v>
      </c>
      <c r="BG255" s="190">
        <f>IF(N255="zákl. přenesená",J255,0)</f>
        <v>0</v>
      </c>
      <c r="BH255" s="190">
        <f>IF(N255="sníž. přenesená",J255,0)</f>
        <v>0</v>
      </c>
      <c r="BI255" s="190">
        <f>IF(N255="nulová",J255,0)</f>
        <v>0</v>
      </c>
      <c r="BJ255" s="17" t="s">
        <v>82</v>
      </c>
      <c r="BK255" s="190">
        <f>ROUND(I255*H255,2)</f>
        <v>0</v>
      </c>
      <c r="BL255" s="17" t="s">
        <v>148</v>
      </c>
      <c r="BM255" s="189" t="s">
        <v>343</v>
      </c>
    </row>
    <row r="256" s="13" customFormat="1">
      <c r="A256" s="13"/>
      <c r="B256" s="191"/>
      <c r="C256" s="13"/>
      <c r="D256" s="192" t="s">
        <v>150</v>
      </c>
      <c r="E256" s="193" t="s">
        <v>1</v>
      </c>
      <c r="F256" s="194" t="s">
        <v>344</v>
      </c>
      <c r="G256" s="13"/>
      <c r="H256" s="195">
        <v>0.02</v>
      </c>
      <c r="I256" s="196"/>
      <c r="J256" s="13"/>
      <c r="K256" s="13"/>
      <c r="L256" s="191"/>
      <c r="M256" s="197"/>
      <c r="N256" s="198"/>
      <c r="O256" s="198"/>
      <c r="P256" s="198"/>
      <c r="Q256" s="198"/>
      <c r="R256" s="198"/>
      <c r="S256" s="198"/>
      <c r="T256" s="19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3" t="s">
        <v>150</v>
      </c>
      <c r="AU256" s="193" t="s">
        <v>84</v>
      </c>
      <c r="AV256" s="13" t="s">
        <v>84</v>
      </c>
      <c r="AW256" s="13" t="s">
        <v>31</v>
      </c>
      <c r="AX256" s="13" t="s">
        <v>75</v>
      </c>
      <c r="AY256" s="193" t="s">
        <v>140</v>
      </c>
    </row>
    <row r="257" s="13" customFormat="1">
      <c r="A257" s="13"/>
      <c r="B257" s="191"/>
      <c r="C257" s="13"/>
      <c r="D257" s="192" t="s">
        <v>150</v>
      </c>
      <c r="E257" s="193" t="s">
        <v>1</v>
      </c>
      <c r="F257" s="194" t="s">
        <v>345</v>
      </c>
      <c r="G257" s="13"/>
      <c r="H257" s="195">
        <v>0.019</v>
      </c>
      <c r="I257" s="196"/>
      <c r="J257" s="13"/>
      <c r="K257" s="13"/>
      <c r="L257" s="191"/>
      <c r="M257" s="197"/>
      <c r="N257" s="198"/>
      <c r="O257" s="198"/>
      <c r="P257" s="198"/>
      <c r="Q257" s="198"/>
      <c r="R257" s="198"/>
      <c r="S257" s="198"/>
      <c r="T257" s="19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3" t="s">
        <v>150</v>
      </c>
      <c r="AU257" s="193" t="s">
        <v>84</v>
      </c>
      <c r="AV257" s="13" t="s">
        <v>84</v>
      </c>
      <c r="AW257" s="13" t="s">
        <v>31</v>
      </c>
      <c r="AX257" s="13" t="s">
        <v>75</v>
      </c>
      <c r="AY257" s="193" t="s">
        <v>140</v>
      </c>
    </row>
    <row r="258" s="14" customFormat="1">
      <c r="A258" s="14"/>
      <c r="B258" s="200"/>
      <c r="C258" s="14"/>
      <c r="D258" s="192" t="s">
        <v>150</v>
      </c>
      <c r="E258" s="201" t="s">
        <v>1</v>
      </c>
      <c r="F258" s="202" t="s">
        <v>154</v>
      </c>
      <c r="G258" s="14"/>
      <c r="H258" s="203">
        <v>0.039</v>
      </c>
      <c r="I258" s="204"/>
      <c r="J258" s="14"/>
      <c r="K258" s="14"/>
      <c r="L258" s="200"/>
      <c r="M258" s="205"/>
      <c r="N258" s="206"/>
      <c r="O258" s="206"/>
      <c r="P258" s="206"/>
      <c r="Q258" s="206"/>
      <c r="R258" s="206"/>
      <c r="S258" s="206"/>
      <c r="T258" s="207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01" t="s">
        <v>150</v>
      </c>
      <c r="AU258" s="201" t="s">
        <v>84</v>
      </c>
      <c r="AV258" s="14" t="s">
        <v>148</v>
      </c>
      <c r="AW258" s="14" t="s">
        <v>31</v>
      </c>
      <c r="AX258" s="14" t="s">
        <v>82</v>
      </c>
      <c r="AY258" s="201" t="s">
        <v>140</v>
      </c>
    </row>
    <row r="259" s="2" customFormat="1" ht="37.8" customHeight="1">
      <c r="A259" s="36"/>
      <c r="B259" s="177"/>
      <c r="C259" s="178" t="s">
        <v>346</v>
      </c>
      <c r="D259" s="178" t="s">
        <v>143</v>
      </c>
      <c r="E259" s="179" t="s">
        <v>347</v>
      </c>
      <c r="F259" s="180" t="s">
        <v>348</v>
      </c>
      <c r="G259" s="181" t="s">
        <v>349</v>
      </c>
      <c r="H259" s="182">
        <v>118</v>
      </c>
      <c r="I259" s="183"/>
      <c r="J259" s="184">
        <f>ROUND(I259*H259,2)</f>
        <v>0</v>
      </c>
      <c r="K259" s="180" t="s">
        <v>147</v>
      </c>
      <c r="L259" s="37"/>
      <c r="M259" s="185" t="s">
        <v>1</v>
      </c>
      <c r="N259" s="186" t="s">
        <v>40</v>
      </c>
      <c r="O259" s="75"/>
      <c r="P259" s="187">
        <f>O259*H259</f>
        <v>0</v>
      </c>
      <c r="Q259" s="187">
        <v>0</v>
      </c>
      <c r="R259" s="187">
        <f>Q259*H259</f>
        <v>0</v>
      </c>
      <c r="S259" s="187">
        <v>0</v>
      </c>
      <c r="T259" s="188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89" t="s">
        <v>148</v>
      </c>
      <c r="AT259" s="189" t="s">
        <v>143</v>
      </c>
      <c r="AU259" s="189" t="s">
        <v>84</v>
      </c>
      <c r="AY259" s="17" t="s">
        <v>140</v>
      </c>
      <c r="BE259" s="190">
        <f>IF(N259="základní",J259,0)</f>
        <v>0</v>
      </c>
      <c r="BF259" s="190">
        <f>IF(N259="snížená",J259,0)</f>
        <v>0</v>
      </c>
      <c r="BG259" s="190">
        <f>IF(N259="zákl. přenesená",J259,0)</f>
        <v>0</v>
      </c>
      <c r="BH259" s="190">
        <f>IF(N259="sníž. přenesená",J259,0)</f>
        <v>0</v>
      </c>
      <c r="BI259" s="190">
        <f>IF(N259="nulová",J259,0)</f>
        <v>0</v>
      </c>
      <c r="BJ259" s="17" t="s">
        <v>82</v>
      </c>
      <c r="BK259" s="190">
        <f>ROUND(I259*H259,2)</f>
        <v>0</v>
      </c>
      <c r="BL259" s="17" t="s">
        <v>148</v>
      </c>
      <c r="BM259" s="189" t="s">
        <v>350</v>
      </c>
    </row>
    <row r="260" s="13" customFormat="1">
      <c r="A260" s="13"/>
      <c r="B260" s="191"/>
      <c r="C260" s="13"/>
      <c r="D260" s="192" t="s">
        <v>150</v>
      </c>
      <c r="E260" s="193" t="s">
        <v>1</v>
      </c>
      <c r="F260" s="194" t="s">
        <v>351</v>
      </c>
      <c r="G260" s="13"/>
      <c r="H260" s="195">
        <v>118</v>
      </c>
      <c r="I260" s="196"/>
      <c r="J260" s="13"/>
      <c r="K260" s="13"/>
      <c r="L260" s="191"/>
      <c r="M260" s="197"/>
      <c r="N260" s="198"/>
      <c r="O260" s="198"/>
      <c r="P260" s="198"/>
      <c r="Q260" s="198"/>
      <c r="R260" s="198"/>
      <c r="S260" s="198"/>
      <c r="T260" s="19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3" t="s">
        <v>150</v>
      </c>
      <c r="AU260" s="193" t="s">
        <v>84</v>
      </c>
      <c r="AV260" s="13" t="s">
        <v>84</v>
      </c>
      <c r="AW260" s="13" t="s">
        <v>31</v>
      </c>
      <c r="AX260" s="13" t="s">
        <v>75</v>
      </c>
      <c r="AY260" s="193" t="s">
        <v>140</v>
      </c>
    </row>
    <row r="261" s="14" customFormat="1">
      <c r="A261" s="14"/>
      <c r="B261" s="200"/>
      <c r="C261" s="14"/>
      <c r="D261" s="192" t="s">
        <v>150</v>
      </c>
      <c r="E261" s="201" t="s">
        <v>1</v>
      </c>
      <c r="F261" s="202" t="s">
        <v>154</v>
      </c>
      <c r="G261" s="14"/>
      <c r="H261" s="203">
        <v>118</v>
      </c>
      <c r="I261" s="204"/>
      <c r="J261" s="14"/>
      <c r="K261" s="14"/>
      <c r="L261" s="200"/>
      <c r="M261" s="205"/>
      <c r="N261" s="206"/>
      <c r="O261" s="206"/>
      <c r="P261" s="206"/>
      <c r="Q261" s="206"/>
      <c r="R261" s="206"/>
      <c r="S261" s="206"/>
      <c r="T261" s="207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01" t="s">
        <v>150</v>
      </c>
      <c r="AU261" s="201" t="s">
        <v>84</v>
      </c>
      <c r="AV261" s="14" t="s">
        <v>148</v>
      </c>
      <c r="AW261" s="14" t="s">
        <v>31</v>
      </c>
      <c r="AX261" s="14" t="s">
        <v>82</v>
      </c>
      <c r="AY261" s="201" t="s">
        <v>140</v>
      </c>
    </row>
    <row r="262" s="2" customFormat="1" ht="24.15" customHeight="1">
      <c r="A262" s="36"/>
      <c r="B262" s="177"/>
      <c r="C262" s="212" t="s">
        <v>352</v>
      </c>
      <c r="D262" s="212" t="s">
        <v>162</v>
      </c>
      <c r="E262" s="213" t="s">
        <v>353</v>
      </c>
      <c r="F262" s="214" t="s">
        <v>354</v>
      </c>
      <c r="G262" s="215" t="s">
        <v>185</v>
      </c>
      <c r="H262" s="216">
        <v>59</v>
      </c>
      <c r="I262" s="217"/>
      <c r="J262" s="218">
        <f>ROUND(I262*H262,2)</f>
        <v>0</v>
      </c>
      <c r="K262" s="214" t="s">
        <v>147</v>
      </c>
      <c r="L262" s="219"/>
      <c r="M262" s="220" t="s">
        <v>1</v>
      </c>
      <c r="N262" s="221" t="s">
        <v>40</v>
      </c>
      <c r="O262" s="75"/>
      <c r="P262" s="187">
        <f>O262*H262</f>
        <v>0</v>
      </c>
      <c r="Q262" s="187">
        <v>0.10299999999999999</v>
      </c>
      <c r="R262" s="187">
        <f>Q262*H262</f>
        <v>6.077</v>
      </c>
      <c r="S262" s="187">
        <v>0</v>
      </c>
      <c r="T262" s="188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89" t="s">
        <v>165</v>
      </c>
      <c r="AT262" s="189" t="s">
        <v>162</v>
      </c>
      <c r="AU262" s="189" t="s">
        <v>84</v>
      </c>
      <c r="AY262" s="17" t="s">
        <v>140</v>
      </c>
      <c r="BE262" s="190">
        <f>IF(N262="základní",J262,0)</f>
        <v>0</v>
      </c>
      <c r="BF262" s="190">
        <f>IF(N262="snížená",J262,0)</f>
        <v>0</v>
      </c>
      <c r="BG262" s="190">
        <f>IF(N262="zákl. přenesená",J262,0)</f>
        <v>0</v>
      </c>
      <c r="BH262" s="190">
        <f>IF(N262="sníž. přenesená",J262,0)</f>
        <v>0</v>
      </c>
      <c r="BI262" s="190">
        <f>IF(N262="nulová",J262,0)</f>
        <v>0</v>
      </c>
      <c r="BJ262" s="17" t="s">
        <v>82</v>
      </c>
      <c r="BK262" s="190">
        <f>ROUND(I262*H262,2)</f>
        <v>0</v>
      </c>
      <c r="BL262" s="17" t="s">
        <v>148</v>
      </c>
      <c r="BM262" s="189" t="s">
        <v>355</v>
      </c>
    </row>
    <row r="263" s="13" customFormat="1">
      <c r="A263" s="13"/>
      <c r="B263" s="191"/>
      <c r="C263" s="13"/>
      <c r="D263" s="192" t="s">
        <v>150</v>
      </c>
      <c r="E263" s="193" t="s">
        <v>1</v>
      </c>
      <c r="F263" s="194" t="s">
        <v>356</v>
      </c>
      <c r="G263" s="13"/>
      <c r="H263" s="195">
        <v>27</v>
      </c>
      <c r="I263" s="196"/>
      <c r="J263" s="13"/>
      <c r="K263" s="13"/>
      <c r="L263" s="191"/>
      <c r="M263" s="197"/>
      <c r="N263" s="198"/>
      <c r="O263" s="198"/>
      <c r="P263" s="198"/>
      <c r="Q263" s="198"/>
      <c r="R263" s="198"/>
      <c r="S263" s="198"/>
      <c r="T263" s="19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3" t="s">
        <v>150</v>
      </c>
      <c r="AU263" s="193" t="s">
        <v>84</v>
      </c>
      <c r="AV263" s="13" t="s">
        <v>84</v>
      </c>
      <c r="AW263" s="13" t="s">
        <v>31</v>
      </c>
      <c r="AX263" s="13" t="s">
        <v>75</v>
      </c>
      <c r="AY263" s="193" t="s">
        <v>140</v>
      </c>
    </row>
    <row r="264" s="13" customFormat="1">
      <c r="A264" s="13"/>
      <c r="B264" s="191"/>
      <c r="C264" s="13"/>
      <c r="D264" s="192" t="s">
        <v>150</v>
      </c>
      <c r="E264" s="193" t="s">
        <v>1</v>
      </c>
      <c r="F264" s="194" t="s">
        <v>357</v>
      </c>
      <c r="G264" s="13"/>
      <c r="H264" s="195">
        <v>32</v>
      </c>
      <c r="I264" s="196"/>
      <c r="J264" s="13"/>
      <c r="K264" s="13"/>
      <c r="L264" s="191"/>
      <c r="M264" s="197"/>
      <c r="N264" s="198"/>
      <c r="O264" s="198"/>
      <c r="P264" s="198"/>
      <c r="Q264" s="198"/>
      <c r="R264" s="198"/>
      <c r="S264" s="198"/>
      <c r="T264" s="19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3" t="s">
        <v>150</v>
      </c>
      <c r="AU264" s="193" t="s">
        <v>84</v>
      </c>
      <c r="AV264" s="13" t="s">
        <v>84</v>
      </c>
      <c r="AW264" s="13" t="s">
        <v>31</v>
      </c>
      <c r="AX264" s="13" t="s">
        <v>75</v>
      </c>
      <c r="AY264" s="193" t="s">
        <v>140</v>
      </c>
    </row>
    <row r="265" s="14" customFormat="1">
      <c r="A265" s="14"/>
      <c r="B265" s="200"/>
      <c r="C265" s="14"/>
      <c r="D265" s="192" t="s">
        <v>150</v>
      </c>
      <c r="E265" s="201" t="s">
        <v>1</v>
      </c>
      <c r="F265" s="202" t="s">
        <v>154</v>
      </c>
      <c r="G265" s="14"/>
      <c r="H265" s="203">
        <v>59</v>
      </c>
      <c r="I265" s="204"/>
      <c r="J265" s="14"/>
      <c r="K265" s="14"/>
      <c r="L265" s="200"/>
      <c r="M265" s="205"/>
      <c r="N265" s="206"/>
      <c r="O265" s="206"/>
      <c r="P265" s="206"/>
      <c r="Q265" s="206"/>
      <c r="R265" s="206"/>
      <c r="S265" s="206"/>
      <c r="T265" s="207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01" t="s">
        <v>150</v>
      </c>
      <c r="AU265" s="201" t="s">
        <v>84</v>
      </c>
      <c r="AV265" s="14" t="s">
        <v>148</v>
      </c>
      <c r="AW265" s="14" t="s">
        <v>31</v>
      </c>
      <c r="AX265" s="14" t="s">
        <v>82</v>
      </c>
      <c r="AY265" s="201" t="s">
        <v>140</v>
      </c>
    </row>
    <row r="266" s="2" customFormat="1" ht="37.8" customHeight="1">
      <c r="A266" s="36"/>
      <c r="B266" s="177"/>
      <c r="C266" s="178" t="s">
        <v>358</v>
      </c>
      <c r="D266" s="178" t="s">
        <v>143</v>
      </c>
      <c r="E266" s="179" t="s">
        <v>359</v>
      </c>
      <c r="F266" s="180" t="s">
        <v>360</v>
      </c>
      <c r="G266" s="181" t="s">
        <v>177</v>
      </c>
      <c r="H266" s="182">
        <v>0.53500000000000003</v>
      </c>
      <c r="I266" s="183"/>
      <c r="J266" s="184">
        <f>ROUND(I266*H266,2)</f>
        <v>0</v>
      </c>
      <c r="K266" s="180" t="s">
        <v>147</v>
      </c>
      <c r="L266" s="37"/>
      <c r="M266" s="185" t="s">
        <v>1</v>
      </c>
      <c r="N266" s="186" t="s">
        <v>40</v>
      </c>
      <c r="O266" s="75"/>
      <c r="P266" s="187">
        <f>O266*H266</f>
        <v>0</v>
      </c>
      <c r="Q266" s="187">
        <v>0</v>
      </c>
      <c r="R266" s="187">
        <f>Q266*H266</f>
        <v>0</v>
      </c>
      <c r="S266" s="187">
        <v>0</v>
      </c>
      <c r="T266" s="188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89" t="s">
        <v>148</v>
      </c>
      <c r="AT266" s="189" t="s">
        <v>143</v>
      </c>
      <c r="AU266" s="189" t="s">
        <v>84</v>
      </c>
      <c r="AY266" s="17" t="s">
        <v>140</v>
      </c>
      <c r="BE266" s="190">
        <f>IF(N266="základní",J266,0)</f>
        <v>0</v>
      </c>
      <c r="BF266" s="190">
        <f>IF(N266="snížená",J266,0)</f>
        <v>0</v>
      </c>
      <c r="BG266" s="190">
        <f>IF(N266="zákl. přenesená",J266,0)</f>
        <v>0</v>
      </c>
      <c r="BH266" s="190">
        <f>IF(N266="sníž. přenesená",J266,0)</f>
        <v>0</v>
      </c>
      <c r="BI266" s="190">
        <f>IF(N266="nulová",J266,0)</f>
        <v>0</v>
      </c>
      <c r="BJ266" s="17" t="s">
        <v>82</v>
      </c>
      <c r="BK266" s="190">
        <f>ROUND(I266*H266,2)</f>
        <v>0</v>
      </c>
      <c r="BL266" s="17" t="s">
        <v>148</v>
      </c>
      <c r="BM266" s="189" t="s">
        <v>361</v>
      </c>
    </row>
    <row r="267" s="13" customFormat="1">
      <c r="A267" s="13"/>
      <c r="B267" s="191"/>
      <c r="C267" s="13"/>
      <c r="D267" s="192" t="s">
        <v>150</v>
      </c>
      <c r="E267" s="193" t="s">
        <v>1</v>
      </c>
      <c r="F267" s="194" t="s">
        <v>362</v>
      </c>
      <c r="G267" s="13"/>
      <c r="H267" s="195">
        <v>0.14799999999999999</v>
      </c>
      <c r="I267" s="196"/>
      <c r="J267" s="13"/>
      <c r="K267" s="13"/>
      <c r="L267" s="191"/>
      <c r="M267" s="197"/>
      <c r="N267" s="198"/>
      <c r="O267" s="198"/>
      <c r="P267" s="198"/>
      <c r="Q267" s="198"/>
      <c r="R267" s="198"/>
      <c r="S267" s="198"/>
      <c r="T267" s="19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3" t="s">
        <v>150</v>
      </c>
      <c r="AU267" s="193" t="s">
        <v>84</v>
      </c>
      <c r="AV267" s="13" t="s">
        <v>84</v>
      </c>
      <c r="AW267" s="13" t="s">
        <v>31</v>
      </c>
      <c r="AX267" s="13" t="s">
        <v>75</v>
      </c>
      <c r="AY267" s="193" t="s">
        <v>140</v>
      </c>
    </row>
    <row r="268" s="13" customFormat="1">
      <c r="A268" s="13"/>
      <c r="B268" s="191"/>
      <c r="C268" s="13"/>
      <c r="D268" s="192" t="s">
        <v>150</v>
      </c>
      <c r="E268" s="193" t="s">
        <v>1</v>
      </c>
      <c r="F268" s="194" t="s">
        <v>363</v>
      </c>
      <c r="G268" s="13"/>
      <c r="H268" s="195">
        <v>0.38700000000000001</v>
      </c>
      <c r="I268" s="196"/>
      <c r="J268" s="13"/>
      <c r="K268" s="13"/>
      <c r="L268" s="191"/>
      <c r="M268" s="197"/>
      <c r="N268" s="198"/>
      <c r="O268" s="198"/>
      <c r="P268" s="198"/>
      <c r="Q268" s="198"/>
      <c r="R268" s="198"/>
      <c r="S268" s="198"/>
      <c r="T268" s="19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3" t="s">
        <v>150</v>
      </c>
      <c r="AU268" s="193" t="s">
        <v>84</v>
      </c>
      <c r="AV268" s="13" t="s">
        <v>84</v>
      </c>
      <c r="AW268" s="13" t="s">
        <v>31</v>
      </c>
      <c r="AX268" s="13" t="s">
        <v>75</v>
      </c>
      <c r="AY268" s="193" t="s">
        <v>140</v>
      </c>
    </row>
    <row r="269" s="14" customFormat="1">
      <c r="A269" s="14"/>
      <c r="B269" s="200"/>
      <c r="C269" s="14"/>
      <c r="D269" s="192" t="s">
        <v>150</v>
      </c>
      <c r="E269" s="201" t="s">
        <v>1</v>
      </c>
      <c r="F269" s="202" t="s">
        <v>154</v>
      </c>
      <c r="G269" s="14"/>
      <c r="H269" s="203">
        <v>0.53500000000000003</v>
      </c>
      <c r="I269" s="204"/>
      <c r="J269" s="14"/>
      <c r="K269" s="14"/>
      <c r="L269" s="200"/>
      <c r="M269" s="205"/>
      <c r="N269" s="206"/>
      <c r="O269" s="206"/>
      <c r="P269" s="206"/>
      <c r="Q269" s="206"/>
      <c r="R269" s="206"/>
      <c r="S269" s="206"/>
      <c r="T269" s="207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01" t="s">
        <v>150</v>
      </c>
      <c r="AU269" s="201" t="s">
        <v>84</v>
      </c>
      <c r="AV269" s="14" t="s">
        <v>148</v>
      </c>
      <c r="AW269" s="14" t="s">
        <v>31</v>
      </c>
      <c r="AX269" s="14" t="s">
        <v>82</v>
      </c>
      <c r="AY269" s="201" t="s">
        <v>140</v>
      </c>
    </row>
    <row r="270" s="2" customFormat="1" ht="62.7" customHeight="1">
      <c r="A270" s="36"/>
      <c r="B270" s="177"/>
      <c r="C270" s="178" t="s">
        <v>364</v>
      </c>
      <c r="D270" s="178" t="s">
        <v>143</v>
      </c>
      <c r="E270" s="179" t="s">
        <v>365</v>
      </c>
      <c r="F270" s="180" t="s">
        <v>366</v>
      </c>
      <c r="G270" s="181" t="s">
        <v>146</v>
      </c>
      <c r="H270" s="182">
        <v>16</v>
      </c>
      <c r="I270" s="183"/>
      <c r="J270" s="184">
        <f>ROUND(I270*H270,2)</f>
        <v>0</v>
      </c>
      <c r="K270" s="180" t="s">
        <v>147</v>
      </c>
      <c r="L270" s="37"/>
      <c r="M270" s="185" t="s">
        <v>1</v>
      </c>
      <c r="N270" s="186" t="s">
        <v>40</v>
      </c>
      <c r="O270" s="75"/>
      <c r="P270" s="187">
        <f>O270*H270</f>
        <v>0</v>
      </c>
      <c r="Q270" s="187">
        <v>0</v>
      </c>
      <c r="R270" s="187">
        <f>Q270*H270</f>
        <v>0</v>
      </c>
      <c r="S270" s="187">
        <v>0</v>
      </c>
      <c r="T270" s="188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89" t="s">
        <v>148</v>
      </c>
      <c r="AT270" s="189" t="s">
        <v>143</v>
      </c>
      <c r="AU270" s="189" t="s">
        <v>84</v>
      </c>
      <c r="AY270" s="17" t="s">
        <v>140</v>
      </c>
      <c r="BE270" s="190">
        <f>IF(N270="základní",J270,0)</f>
        <v>0</v>
      </c>
      <c r="BF270" s="190">
        <f>IF(N270="snížená",J270,0)</f>
        <v>0</v>
      </c>
      <c r="BG270" s="190">
        <f>IF(N270="zákl. přenesená",J270,0)</f>
        <v>0</v>
      </c>
      <c r="BH270" s="190">
        <f>IF(N270="sníž. přenesená",J270,0)</f>
        <v>0</v>
      </c>
      <c r="BI270" s="190">
        <f>IF(N270="nulová",J270,0)</f>
        <v>0</v>
      </c>
      <c r="BJ270" s="17" t="s">
        <v>82</v>
      </c>
      <c r="BK270" s="190">
        <f>ROUND(I270*H270,2)</f>
        <v>0</v>
      </c>
      <c r="BL270" s="17" t="s">
        <v>148</v>
      </c>
      <c r="BM270" s="189" t="s">
        <v>367</v>
      </c>
    </row>
    <row r="271" s="13" customFormat="1">
      <c r="A271" s="13"/>
      <c r="B271" s="191"/>
      <c r="C271" s="13"/>
      <c r="D271" s="192" t="s">
        <v>150</v>
      </c>
      <c r="E271" s="193" t="s">
        <v>1</v>
      </c>
      <c r="F271" s="194" t="s">
        <v>368</v>
      </c>
      <c r="G271" s="13"/>
      <c r="H271" s="195">
        <v>16</v>
      </c>
      <c r="I271" s="196"/>
      <c r="J271" s="13"/>
      <c r="K271" s="13"/>
      <c r="L271" s="191"/>
      <c r="M271" s="197"/>
      <c r="N271" s="198"/>
      <c r="O271" s="198"/>
      <c r="P271" s="198"/>
      <c r="Q271" s="198"/>
      <c r="R271" s="198"/>
      <c r="S271" s="198"/>
      <c r="T271" s="19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3" t="s">
        <v>150</v>
      </c>
      <c r="AU271" s="193" t="s">
        <v>84</v>
      </c>
      <c r="AV271" s="13" t="s">
        <v>84</v>
      </c>
      <c r="AW271" s="13" t="s">
        <v>31</v>
      </c>
      <c r="AX271" s="13" t="s">
        <v>75</v>
      </c>
      <c r="AY271" s="193" t="s">
        <v>140</v>
      </c>
    </row>
    <row r="272" s="14" customFormat="1">
      <c r="A272" s="14"/>
      <c r="B272" s="200"/>
      <c r="C272" s="14"/>
      <c r="D272" s="192" t="s">
        <v>150</v>
      </c>
      <c r="E272" s="201" t="s">
        <v>1</v>
      </c>
      <c r="F272" s="202" t="s">
        <v>154</v>
      </c>
      <c r="G272" s="14"/>
      <c r="H272" s="203">
        <v>16</v>
      </c>
      <c r="I272" s="204"/>
      <c r="J272" s="14"/>
      <c r="K272" s="14"/>
      <c r="L272" s="200"/>
      <c r="M272" s="205"/>
      <c r="N272" s="206"/>
      <c r="O272" s="206"/>
      <c r="P272" s="206"/>
      <c r="Q272" s="206"/>
      <c r="R272" s="206"/>
      <c r="S272" s="206"/>
      <c r="T272" s="20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01" t="s">
        <v>150</v>
      </c>
      <c r="AU272" s="201" t="s">
        <v>84</v>
      </c>
      <c r="AV272" s="14" t="s">
        <v>148</v>
      </c>
      <c r="AW272" s="14" t="s">
        <v>31</v>
      </c>
      <c r="AX272" s="14" t="s">
        <v>82</v>
      </c>
      <c r="AY272" s="201" t="s">
        <v>140</v>
      </c>
    </row>
    <row r="273" s="2" customFormat="1" ht="24.15" customHeight="1">
      <c r="A273" s="36"/>
      <c r="B273" s="177"/>
      <c r="C273" s="212" t="s">
        <v>369</v>
      </c>
      <c r="D273" s="212" t="s">
        <v>162</v>
      </c>
      <c r="E273" s="213" t="s">
        <v>370</v>
      </c>
      <c r="F273" s="214" t="s">
        <v>371</v>
      </c>
      <c r="G273" s="215" t="s">
        <v>185</v>
      </c>
      <c r="H273" s="216">
        <v>300</v>
      </c>
      <c r="I273" s="217"/>
      <c r="J273" s="218">
        <f>ROUND(I273*H273,2)</f>
        <v>0</v>
      </c>
      <c r="K273" s="214" t="s">
        <v>147</v>
      </c>
      <c r="L273" s="219"/>
      <c r="M273" s="220" t="s">
        <v>1</v>
      </c>
      <c r="N273" s="221" t="s">
        <v>40</v>
      </c>
      <c r="O273" s="75"/>
      <c r="P273" s="187">
        <f>O273*H273</f>
        <v>0</v>
      </c>
      <c r="Q273" s="187">
        <v>0.0011100000000000001</v>
      </c>
      <c r="R273" s="187">
        <f>Q273*H273</f>
        <v>0.33300000000000002</v>
      </c>
      <c r="S273" s="187">
        <v>0</v>
      </c>
      <c r="T273" s="188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89" t="s">
        <v>165</v>
      </c>
      <c r="AT273" s="189" t="s">
        <v>162</v>
      </c>
      <c r="AU273" s="189" t="s">
        <v>84</v>
      </c>
      <c r="AY273" s="17" t="s">
        <v>140</v>
      </c>
      <c r="BE273" s="190">
        <f>IF(N273="základní",J273,0)</f>
        <v>0</v>
      </c>
      <c r="BF273" s="190">
        <f>IF(N273="snížená",J273,0)</f>
        <v>0</v>
      </c>
      <c r="BG273" s="190">
        <f>IF(N273="zákl. přenesená",J273,0)</f>
        <v>0</v>
      </c>
      <c r="BH273" s="190">
        <f>IF(N273="sníž. přenesená",J273,0)</f>
        <v>0</v>
      </c>
      <c r="BI273" s="190">
        <f>IF(N273="nulová",J273,0)</f>
        <v>0</v>
      </c>
      <c r="BJ273" s="17" t="s">
        <v>82</v>
      </c>
      <c r="BK273" s="190">
        <f>ROUND(I273*H273,2)</f>
        <v>0</v>
      </c>
      <c r="BL273" s="17" t="s">
        <v>148</v>
      </c>
      <c r="BM273" s="189" t="s">
        <v>372</v>
      </c>
    </row>
    <row r="274" s="13" customFormat="1">
      <c r="A274" s="13"/>
      <c r="B274" s="191"/>
      <c r="C274" s="13"/>
      <c r="D274" s="192" t="s">
        <v>150</v>
      </c>
      <c r="E274" s="193" t="s">
        <v>1</v>
      </c>
      <c r="F274" s="194" t="s">
        <v>373</v>
      </c>
      <c r="G274" s="13"/>
      <c r="H274" s="195">
        <v>64</v>
      </c>
      <c r="I274" s="196"/>
      <c r="J274" s="13"/>
      <c r="K274" s="13"/>
      <c r="L274" s="191"/>
      <c r="M274" s="197"/>
      <c r="N274" s="198"/>
      <c r="O274" s="198"/>
      <c r="P274" s="198"/>
      <c r="Q274" s="198"/>
      <c r="R274" s="198"/>
      <c r="S274" s="198"/>
      <c r="T274" s="19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93" t="s">
        <v>150</v>
      </c>
      <c r="AU274" s="193" t="s">
        <v>84</v>
      </c>
      <c r="AV274" s="13" t="s">
        <v>84</v>
      </c>
      <c r="AW274" s="13" t="s">
        <v>31</v>
      </c>
      <c r="AX274" s="13" t="s">
        <v>75</v>
      </c>
      <c r="AY274" s="193" t="s">
        <v>140</v>
      </c>
    </row>
    <row r="275" s="13" customFormat="1">
      <c r="A275" s="13"/>
      <c r="B275" s="191"/>
      <c r="C275" s="13"/>
      <c r="D275" s="192" t="s">
        <v>150</v>
      </c>
      <c r="E275" s="193" t="s">
        <v>1</v>
      </c>
      <c r="F275" s="194" t="s">
        <v>374</v>
      </c>
      <c r="G275" s="13"/>
      <c r="H275" s="195">
        <v>236</v>
      </c>
      <c r="I275" s="196"/>
      <c r="J275" s="13"/>
      <c r="K275" s="13"/>
      <c r="L275" s="191"/>
      <c r="M275" s="197"/>
      <c r="N275" s="198"/>
      <c r="O275" s="198"/>
      <c r="P275" s="198"/>
      <c r="Q275" s="198"/>
      <c r="R275" s="198"/>
      <c r="S275" s="198"/>
      <c r="T275" s="19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3" t="s">
        <v>150</v>
      </c>
      <c r="AU275" s="193" t="s">
        <v>84</v>
      </c>
      <c r="AV275" s="13" t="s">
        <v>84</v>
      </c>
      <c r="AW275" s="13" t="s">
        <v>31</v>
      </c>
      <c r="AX275" s="13" t="s">
        <v>75</v>
      </c>
      <c r="AY275" s="193" t="s">
        <v>140</v>
      </c>
    </row>
    <row r="276" s="14" customFormat="1">
      <c r="A276" s="14"/>
      <c r="B276" s="200"/>
      <c r="C276" s="14"/>
      <c r="D276" s="192" t="s">
        <v>150</v>
      </c>
      <c r="E276" s="201" t="s">
        <v>1</v>
      </c>
      <c r="F276" s="202" t="s">
        <v>154</v>
      </c>
      <c r="G276" s="14"/>
      <c r="H276" s="203">
        <v>300</v>
      </c>
      <c r="I276" s="204"/>
      <c r="J276" s="14"/>
      <c r="K276" s="14"/>
      <c r="L276" s="200"/>
      <c r="M276" s="205"/>
      <c r="N276" s="206"/>
      <c r="O276" s="206"/>
      <c r="P276" s="206"/>
      <c r="Q276" s="206"/>
      <c r="R276" s="206"/>
      <c r="S276" s="206"/>
      <c r="T276" s="207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01" t="s">
        <v>150</v>
      </c>
      <c r="AU276" s="201" t="s">
        <v>84</v>
      </c>
      <c r="AV276" s="14" t="s">
        <v>148</v>
      </c>
      <c r="AW276" s="14" t="s">
        <v>31</v>
      </c>
      <c r="AX276" s="14" t="s">
        <v>82</v>
      </c>
      <c r="AY276" s="201" t="s">
        <v>140</v>
      </c>
    </row>
    <row r="277" s="2" customFormat="1" ht="24.15" customHeight="1">
      <c r="A277" s="36"/>
      <c r="B277" s="177"/>
      <c r="C277" s="212" t="s">
        <v>375</v>
      </c>
      <c r="D277" s="212" t="s">
        <v>162</v>
      </c>
      <c r="E277" s="213" t="s">
        <v>376</v>
      </c>
      <c r="F277" s="214" t="s">
        <v>377</v>
      </c>
      <c r="G277" s="215" t="s">
        <v>185</v>
      </c>
      <c r="H277" s="216">
        <v>150</v>
      </c>
      <c r="I277" s="217"/>
      <c r="J277" s="218">
        <f>ROUND(I277*H277,2)</f>
        <v>0</v>
      </c>
      <c r="K277" s="214" t="s">
        <v>147</v>
      </c>
      <c r="L277" s="219"/>
      <c r="M277" s="220" t="s">
        <v>1</v>
      </c>
      <c r="N277" s="221" t="s">
        <v>40</v>
      </c>
      <c r="O277" s="75"/>
      <c r="P277" s="187">
        <f>O277*H277</f>
        <v>0</v>
      </c>
      <c r="Q277" s="187">
        <v>0.00018000000000000001</v>
      </c>
      <c r="R277" s="187">
        <f>Q277*H277</f>
        <v>0.027000000000000003</v>
      </c>
      <c r="S277" s="187">
        <v>0</v>
      </c>
      <c r="T277" s="188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89" t="s">
        <v>165</v>
      </c>
      <c r="AT277" s="189" t="s">
        <v>162</v>
      </c>
      <c r="AU277" s="189" t="s">
        <v>84</v>
      </c>
      <c r="AY277" s="17" t="s">
        <v>140</v>
      </c>
      <c r="BE277" s="190">
        <f>IF(N277="základní",J277,0)</f>
        <v>0</v>
      </c>
      <c r="BF277" s="190">
        <f>IF(N277="snížená",J277,0)</f>
        <v>0</v>
      </c>
      <c r="BG277" s="190">
        <f>IF(N277="zákl. přenesená",J277,0)</f>
        <v>0</v>
      </c>
      <c r="BH277" s="190">
        <f>IF(N277="sníž. přenesená",J277,0)</f>
        <v>0</v>
      </c>
      <c r="BI277" s="190">
        <f>IF(N277="nulová",J277,0)</f>
        <v>0</v>
      </c>
      <c r="BJ277" s="17" t="s">
        <v>82</v>
      </c>
      <c r="BK277" s="190">
        <f>ROUND(I277*H277,2)</f>
        <v>0</v>
      </c>
      <c r="BL277" s="17" t="s">
        <v>148</v>
      </c>
      <c r="BM277" s="189" t="s">
        <v>378</v>
      </c>
    </row>
    <row r="278" s="13" customFormat="1">
      <c r="A278" s="13"/>
      <c r="B278" s="191"/>
      <c r="C278" s="13"/>
      <c r="D278" s="192" t="s">
        <v>150</v>
      </c>
      <c r="E278" s="193" t="s">
        <v>1</v>
      </c>
      <c r="F278" s="194" t="s">
        <v>379</v>
      </c>
      <c r="G278" s="13"/>
      <c r="H278" s="195">
        <v>32</v>
      </c>
      <c r="I278" s="196"/>
      <c r="J278" s="13"/>
      <c r="K278" s="13"/>
      <c r="L278" s="191"/>
      <c r="M278" s="197"/>
      <c r="N278" s="198"/>
      <c r="O278" s="198"/>
      <c r="P278" s="198"/>
      <c r="Q278" s="198"/>
      <c r="R278" s="198"/>
      <c r="S278" s="198"/>
      <c r="T278" s="19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93" t="s">
        <v>150</v>
      </c>
      <c r="AU278" s="193" t="s">
        <v>84</v>
      </c>
      <c r="AV278" s="13" t="s">
        <v>84</v>
      </c>
      <c r="AW278" s="13" t="s">
        <v>31</v>
      </c>
      <c r="AX278" s="13" t="s">
        <v>75</v>
      </c>
      <c r="AY278" s="193" t="s">
        <v>140</v>
      </c>
    </row>
    <row r="279" s="13" customFormat="1">
      <c r="A279" s="13"/>
      <c r="B279" s="191"/>
      <c r="C279" s="13"/>
      <c r="D279" s="192" t="s">
        <v>150</v>
      </c>
      <c r="E279" s="193" t="s">
        <v>1</v>
      </c>
      <c r="F279" s="194" t="s">
        <v>380</v>
      </c>
      <c r="G279" s="13"/>
      <c r="H279" s="195">
        <v>118</v>
      </c>
      <c r="I279" s="196"/>
      <c r="J279" s="13"/>
      <c r="K279" s="13"/>
      <c r="L279" s="191"/>
      <c r="M279" s="197"/>
      <c r="N279" s="198"/>
      <c r="O279" s="198"/>
      <c r="P279" s="198"/>
      <c r="Q279" s="198"/>
      <c r="R279" s="198"/>
      <c r="S279" s="198"/>
      <c r="T279" s="19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93" t="s">
        <v>150</v>
      </c>
      <c r="AU279" s="193" t="s">
        <v>84</v>
      </c>
      <c r="AV279" s="13" t="s">
        <v>84</v>
      </c>
      <c r="AW279" s="13" t="s">
        <v>31</v>
      </c>
      <c r="AX279" s="13" t="s">
        <v>75</v>
      </c>
      <c r="AY279" s="193" t="s">
        <v>140</v>
      </c>
    </row>
    <row r="280" s="14" customFormat="1">
      <c r="A280" s="14"/>
      <c r="B280" s="200"/>
      <c r="C280" s="14"/>
      <c r="D280" s="192" t="s">
        <v>150</v>
      </c>
      <c r="E280" s="201" t="s">
        <v>1</v>
      </c>
      <c r="F280" s="202" t="s">
        <v>154</v>
      </c>
      <c r="G280" s="14"/>
      <c r="H280" s="203">
        <v>150</v>
      </c>
      <c r="I280" s="204"/>
      <c r="J280" s="14"/>
      <c r="K280" s="14"/>
      <c r="L280" s="200"/>
      <c r="M280" s="205"/>
      <c r="N280" s="206"/>
      <c r="O280" s="206"/>
      <c r="P280" s="206"/>
      <c r="Q280" s="206"/>
      <c r="R280" s="206"/>
      <c r="S280" s="206"/>
      <c r="T280" s="20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01" t="s">
        <v>150</v>
      </c>
      <c r="AU280" s="201" t="s">
        <v>84</v>
      </c>
      <c r="AV280" s="14" t="s">
        <v>148</v>
      </c>
      <c r="AW280" s="14" t="s">
        <v>31</v>
      </c>
      <c r="AX280" s="14" t="s">
        <v>82</v>
      </c>
      <c r="AY280" s="201" t="s">
        <v>140</v>
      </c>
    </row>
    <row r="281" s="2" customFormat="1" ht="24.15" customHeight="1">
      <c r="A281" s="36"/>
      <c r="B281" s="177"/>
      <c r="C281" s="212" t="s">
        <v>381</v>
      </c>
      <c r="D281" s="212" t="s">
        <v>162</v>
      </c>
      <c r="E281" s="213" t="s">
        <v>382</v>
      </c>
      <c r="F281" s="214" t="s">
        <v>383</v>
      </c>
      <c r="G281" s="215" t="s">
        <v>185</v>
      </c>
      <c r="H281" s="216">
        <v>118</v>
      </c>
      <c r="I281" s="217"/>
      <c r="J281" s="218">
        <f>ROUND(I281*H281,2)</f>
        <v>0</v>
      </c>
      <c r="K281" s="214" t="s">
        <v>147</v>
      </c>
      <c r="L281" s="219"/>
      <c r="M281" s="220" t="s">
        <v>1</v>
      </c>
      <c r="N281" s="221" t="s">
        <v>40</v>
      </c>
      <c r="O281" s="75"/>
      <c r="P281" s="187">
        <f>O281*H281</f>
        <v>0</v>
      </c>
      <c r="Q281" s="187">
        <v>9.0000000000000006E-05</v>
      </c>
      <c r="R281" s="187">
        <f>Q281*H281</f>
        <v>0.010620000000000001</v>
      </c>
      <c r="S281" s="187">
        <v>0</v>
      </c>
      <c r="T281" s="188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89" t="s">
        <v>165</v>
      </c>
      <c r="AT281" s="189" t="s">
        <v>162</v>
      </c>
      <c r="AU281" s="189" t="s">
        <v>84</v>
      </c>
      <c r="AY281" s="17" t="s">
        <v>140</v>
      </c>
      <c r="BE281" s="190">
        <f>IF(N281="základní",J281,0)</f>
        <v>0</v>
      </c>
      <c r="BF281" s="190">
        <f>IF(N281="snížená",J281,0)</f>
        <v>0</v>
      </c>
      <c r="BG281" s="190">
        <f>IF(N281="zákl. přenesená",J281,0)</f>
        <v>0</v>
      </c>
      <c r="BH281" s="190">
        <f>IF(N281="sníž. přenesená",J281,0)</f>
        <v>0</v>
      </c>
      <c r="BI281" s="190">
        <f>IF(N281="nulová",J281,0)</f>
        <v>0</v>
      </c>
      <c r="BJ281" s="17" t="s">
        <v>82</v>
      </c>
      <c r="BK281" s="190">
        <f>ROUND(I281*H281,2)</f>
        <v>0</v>
      </c>
      <c r="BL281" s="17" t="s">
        <v>148</v>
      </c>
      <c r="BM281" s="189" t="s">
        <v>384</v>
      </c>
    </row>
    <row r="282" s="13" customFormat="1">
      <c r="A282" s="13"/>
      <c r="B282" s="191"/>
      <c r="C282" s="13"/>
      <c r="D282" s="192" t="s">
        <v>150</v>
      </c>
      <c r="E282" s="193" t="s">
        <v>1</v>
      </c>
      <c r="F282" s="194" t="s">
        <v>385</v>
      </c>
      <c r="G282" s="13"/>
      <c r="H282" s="195">
        <v>118</v>
      </c>
      <c r="I282" s="196"/>
      <c r="J282" s="13"/>
      <c r="K282" s="13"/>
      <c r="L282" s="191"/>
      <c r="M282" s="197"/>
      <c r="N282" s="198"/>
      <c r="O282" s="198"/>
      <c r="P282" s="198"/>
      <c r="Q282" s="198"/>
      <c r="R282" s="198"/>
      <c r="S282" s="198"/>
      <c r="T282" s="19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3" t="s">
        <v>150</v>
      </c>
      <c r="AU282" s="193" t="s">
        <v>84</v>
      </c>
      <c r="AV282" s="13" t="s">
        <v>84</v>
      </c>
      <c r="AW282" s="13" t="s">
        <v>31</v>
      </c>
      <c r="AX282" s="13" t="s">
        <v>75</v>
      </c>
      <c r="AY282" s="193" t="s">
        <v>140</v>
      </c>
    </row>
    <row r="283" s="14" customFormat="1">
      <c r="A283" s="14"/>
      <c r="B283" s="200"/>
      <c r="C283" s="14"/>
      <c r="D283" s="192" t="s">
        <v>150</v>
      </c>
      <c r="E283" s="201" t="s">
        <v>1</v>
      </c>
      <c r="F283" s="202" t="s">
        <v>154</v>
      </c>
      <c r="G283" s="14"/>
      <c r="H283" s="203">
        <v>118</v>
      </c>
      <c r="I283" s="204"/>
      <c r="J283" s="14"/>
      <c r="K283" s="14"/>
      <c r="L283" s="200"/>
      <c r="M283" s="205"/>
      <c r="N283" s="206"/>
      <c r="O283" s="206"/>
      <c r="P283" s="206"/>
      <c r="Q283" s="206"/>
      <c r="R283" s="206"/>
      <c r="S283" s="206"/>
      <c r="T283" s="207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01" t="s">
        <v>150</v>
      </c>
      <c r="AU283" s="201" t="s">
        <v>84</v>
      </c>
      <c r="AV283" s="14" t="s">
        <v>148</v>
      </c>
      <c r="AW283" s="14" t="s">
        <v>31</v>
      </c>
      <c r="AX283" s="14" t="s">
        <v>82</v>
      </c>
      <c r="AY283" s="201" t="s">
        <v>140</v>
      </c>
    </row>
    <row r="284" s="2" customFormat="1" ht="24.15" customHeight="1">
      <c r="A284" s="36"/>
      <c r="B284" s="177"/>
      <c r="C284" s="212" t="s">
        <v>386</v>
      </c>
      <c r="D284" s="212" t="s">
        <v>162</v>
      </c>
      <c r="E284" s="213" t="s">
        <v>387</v>
      </c>
      <c r="F284" s="214" t="s">
        <v>388</v>
      </c>
      <c r="G284" s="215" t="s">
        <v>185</v>
      </c>
      <c r="H284" s="216">
        <v>118</v>
      </c>
      <c r="I284" s="217"/>
      <c r="J284" s="218">
        <f>ROUND(I284*H284,2)</f>
        <v>0</v>
      </c>
      <c r="K284" s="214" t="s">
        <v>147</v>
      </c>
      <c r="L284" s="219"/>
      <c r="M284" s="220" t="s">
        <v>1</v>
      </c>
      <c r="N284" s="221" t="s">
        <v>40</v>
      </c>
      <c r="O284" s="75"/>
      <c r="P284" s="187">
        <f>O284*H284</f>
        <v>0</v>
      </c>
      <c r="Q284" s="187">
        <v>0.0085199999999999998</v>
      </c>
      <c r="R284" s="187">
        <f>Q284*H284</f>
        <v>1.00536</v>
      </c>
      <c r="S284" s="187">
        <v>0</v>
      </c>
      <c r="T284" s="188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89" t="s">
        <v>165</v>
      </c>
      <c r="AT284" s="189" t="s">
        <v>162</v>
      </c>
      <c r="AU284" s="189" t="s">
        <v>84</v>
      </c>
      <c r="AY284" s="17" t="s">
        <v>140</v>
      </c>
      <c r="BE284" s="190">
        <f>IF(N284="základní",J284,0)</f>
        <v>0</v>
      </c>
      <c r="BF284" s="190">
        <f>IF(N284="snížená",J284,0)</f>
        <v>0</v>
      </c>
      <c r="BG284" s="190">
        <f>IF(N284="zákl. přenesená",J284,0)</f>
        <v>0</v>
      </c>
      <c r="BH284" s="190">
        <f>IF(N284="sníž. přenesená",J284,0)</f>
        <v>0</v>
      </c>
      <c r="BI284" s="190">
        <f>IF(N284="nulová",J284,0)</f>
        <v>0</v>
      </c>
      <c r="BJ284" s="17" t="s">
        <v>82</v>
      </c>
      <c r="BK284" s="190">
        <f>ROUND(I284*H284,2)</f>
        <v>0</v>
      </c>
      <c r="BL284" s="17" t="s">
        <v>148</v>
      </c>
      <c r="BM284" s="189" t="s">
        <v>389</v>
      </c>
    </row>
    <row r="285" s="2" customFormat="1">
      <c r="A285" s="36"/>
      <c r="B285" s="37"/>
      <c r="C285" s="36"/>
      <c r="D285" s="192" t="s">
        <v>159</v>
      </c>
      <c r="E285" s="36"/>
      <c r="F285" s="208" t="s">
        <v>390</v>
      </c>
      <c r="G285" s="36"/>
      <c r="H285" s="36"/>
      <c r="I285" s="209"/>
      <c r="J285" s="36"/>
      <c r="K285" s="36"/>
      <c r="L285" s="37"/>
      <c r="M285" s="210"/>
      <c r="N285" s="211"/>
      <c r="O285" s="75"/>
      <c r="P285" s="75"/>
      <c r="Q285" s="75"/>
      <c r="R285" s="75"/>
      <c r="S285" s="75"/>
      <c r="T285" s="76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7" t="s">
        <v>159</v>
      </c>
      <c r="AU285" s="17" t="s">
        <v>84</v>
      </c>
    </row>
    <row r="286" s="13" customFormat="1">
      <c r="A286" s="13"/>
      <c r="B286" s="191"/>
      <c r="C286" s="13"/>
      <c r="D286" s="192" t="s">
        <v>150</v>
      </c>
      <c r="E286" s="193" t="s">
        <v>1</v>
      </c>
      <c r="F286" s="194" t="s">
        <v>391</v>
      </c>
      <c r="G286" s="13"/>
      <c r="H286" s="195">
        <v>112</v>
      </c>
      <c r="I286" s="196"/>
      <c r="J286" s="13"/>
      <c r="K286" s="13"/>
      <c r="L286" s="191"/>
      <c r="M286" s="197"/>
      <c r="N286" s="198"/>
      <c r="O286" s="198"/>
      <c r="P286" s="198"/>
      <c r="Q286" s="198"/>
      <c r="R286" s="198"/>
      <c r="S286" s="198"/>
      <c r="T286" s="19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93" t="s">
        <v>150</v>
      </c>
      <c r="AU286" s="193" t="s">
        <v>84</v>
      </c>
      <c r="AV286" s="13" t="s">
        <v>84</v>
      </c>
      <c r="AW286" s="13" t="s">
        <v>31</v>
      </c>
      <c r="AX286" s="13" t="s">
        <v>75</v>
      </c>
      <c r="AY286" s="193" t="s">
        <v>140</v>
      </c>
    </row>
    <row r="287" s="13" customFormat="1">
      <c r="A287" s="13"/>
      <c r="B287" s="191"/>
      <c r="C287" s="13"/>
      <c r="D287" s="192" t="s">
        <v>150</v>
      </c>
      <c r="E287" s="193" t="s">
        <v>1</v>
      </c>
      <c r="F287" s="194" t="s">
        <v>392</v>
      </c>
      <c r="G287" s="13"/>
      <c r="H287" s="195">
        <v>6</v>
      </c>
      <c r="I287" s="196"/>
      <c r="J287" s="13"/>
      <c r="K287" s="13"/>
      <c r="L287" s="191"/>
      <c r="M287" s="197"/>
      <c r="N287" s="198"/>
      <c r="O287" s="198"/>
      <c r="P287" s="198"/>
      <c r="Q287" s="198"/>
      <c r="R287" s="198"/>
      <c r="S287" s="198"/>
      <c r="T287" s="19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3" t="s">
        <v>150</v>
      </c>
      <c r="AU287" s="193" t="s">
        <v>84</v>
      </c>
      <c r="AV287" s="13" t="s">
        <v>84</v>
      </c>
      <c r="AW287" s="13" t="s">
        <v>31</v>
      </c>
      <c r="AX287" s="13" t="s">
        <v>75</v>
      </c>
      <c r="AY287" s="193" t="s">
        <v>140</v>
      </c>
    </row>
    <row r="288" s="14" customFormat="1">
      <c r="A288" s="14"/>
      <c r="B288" s="200"/>
      <c r="C288" s="14"/>
      <c r="D288" s="192" t="s">
        <v>150</v>
      </c>
      <c r="E288" s="201" t="s">
        <v>1</v>
      </c>
      <c r="F288" s="202" t="s">
        <v>154</v>
      </c>
      <c r="G288" s="14"/>
      <c r="H288" s="203">
        <v>118</v>
      </c>
      <c r="I288" s="204"/>
      <c r="J288" s="14"/>
      <c r="K288" s="14"/>
      <c r="L288" s="200"/>
      <c r="M288" s="205"/>
      <c r="N288" s="206"/>
      <c r="O288" s="206"/>
      <c r="P288" s="206"/>
      <c r="Q288" s="206"/>
      <c r="R288" s="206"/>
      <c r="S288" s="206"/>
      <c r="T288" s="20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01" t="s">
        <v>150</v>
      </c>
      <c r="AU288" s="201" t="s">
        <v>84</v>
      </c>
      <c r="AV288" s="14" t="s">
        <v>148</v>
      </c>
      <c r="AW288" s="14" t="s">
        <v>31</v>
      </c>
      <c r="AX288" s="14" t="s">
        <v>82</v>
      </c>
      <c r="AY288" s="201" t="s">
        <v>140</v>
      </c>
    </row>
    <row r="289" s="2" customFormat="1" ht="24.15" customHeight="1">
      <c r="A289" s="36"/>
      <c r="B289" s="177"/>
      <c r="C289" s="212" t="s">
        <v>393</v>
      </c>
      <c r="D289" s="212" t="s">
        <v>162</v>
      </c>
      <c r="E289" s="213" t="s">
        <v>394</v>
      </c>
      <c r="F289" s="214" t="s">
        <v>395</v>
      </c>
      <c r="G289" s="215" t="s">
        <v>185</v>
      </c>
      <c r="H289" s="216">
        <v>24</v>
      </c>
      <c r="I289" s="217"/>
      <c r="J289" s="218">
        <f>ROUND(I289*H289,2)</f>
        <v>0</v>
      </c>
      <c r="K289" s="214" t="s">
        <v>147</v>
      </c>
      <c r="L289" s="219"/>
      <c r="M289" s="220" t="s">
        <v>1</v>
      </c>
      <c r="N289" s="221" t="s">
        <v>40</v>
      </c>
      <c r="O289" s="75"/>
      <c r="P289" s="187">
        <f>O289*H289</f>
        <v>0</v>
      </c>
      <c r="Q289" s="187">
        <v>0.00056999999999999998</v>
      </c>
      <c r="R289" s="187">
        <f>Q289*H289</f>
        <v>0.01368</v>
      </c>
      <c r="S289" s="187">
        <v>0</v>
      </c>
      <c r="T289" s="188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89" t="s">
        <v>165</v>
      </c>
      <c r="AT289" s="189" t="s">
        <v>162</v>
      </c>
      <c r="AU289" s="189" t="s">
        <v>84</v>
      </c>
      <c r="AY289" s="17" t="s">
        <v>140</v>
      </c>
      <c r="BE289" s="190">
        <f>IF(N289="základní",J289,0)</f>
        <v>0</v>
      </c>
      <c r="BF289" s="190">
        <f>IF(N289="snížená",J289,0)</f>
        <v>0</v>
      </c>
      <c r="BG289" s="190">
        <f>IF(N289="zákl. přenesená",J289,0)</f>
        <v>0</v>
      </c>
      <c r="BH289" s="190">
        <f>IF(N289="sníž. přenesená",J289,0)</f>
        <v>0</v>
      </c>
      <c r="BI289" s="190">
        <f>IF(N289="nulová",J289,0)</f>
        <v>0</v>
      </c>
      <c r="BJ289" s="17" t="s">
        <v>82</v>
      </c>
      <c r="BK289" s="190">
        <f>ROUND(I289*H289,2)</f>
        <v>0</v>
      </c>
      <c r="BL289" s="17" t="s">
        <v>148</v>
      </c>
      <c r="BM289" s="189" t="s">
        <v>396</v>
      </c>
    </row>
    <row r="290" s="13" customFormat="1">
      <c r="A290" s="13"/>
      <c r="B290" s="191"/>
      <c r="C290" s="13"/>
      <c r="D290" s="192" t="s">
        <v>150</v>
      </c>
      <c r="E290" s="193" t="s">
        <v>1</v>
      </c>
      <c r="F290" s="194" t="s">
        <v>397</v>
      </c>
      <c r="G290" s="13"/>
      <c r="H290" s="195">
        <v>24</v>
      </c>
      <c r="I290" s="196"/>
      <c r="J290" s="13"/>
      <c r="K290" s="13"/>
      <c r="L290" s="191"/>
      <c r="M290" s="197"/>
      <c r="N290" s="198"/>
      <c r="O290" s="198"/>
      <c r="P290" s="198"/>
      <c r="Q290" s="198"/>
      <c r="R290" s="198"/>
      <c r="S290" s="198"/>
      <c r="T290" s="19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93" t="s">
        <v>150</v>
      </c>
      <c r="AU290" s="193" t="s">
        <v>84</v>
      </c>
      <c r="AV290" s="13" t="s">
        <v>84</v>
      </c>
      <c r="AW290" s="13" t="s">
        <v>31</v>
      </c>
      <c r="AX290" s="13" t="s">
        <v>75</v>
      </c>
      <c r="AY290" s="193" t="s">
        <v>140</v>
      </c>
    </row>
    <row r="291" s="14" customFormat="1">
      <c r="A291" s="14"/>
      <c r="B291" s="200"/>
      <c r="C291" s="14"/>
      <c r="D291" s="192" t="s">
        <v>150</v>
      </c>
      <c r="E291" s="201" t="s">
        <v>1</v>
      </c>
      <c r="F291" s="202" t="s">
        <v>154</v>
      </c>
      <c r="G291" s="14"/>
      <c r="H291" s="203">
        <v>24</v>
      </c>
      <c r="I291" s="204"/>
      <c r="J291" s="14"/>
      <c r="K291" s="14"/>
      <c r="L291" s="200"/>
      <c r="M291" s="205"/>
      <c r="N291" s="206"/>
      <c r="O291" s="206"/>
      <c r="P291" s="206"/>
      <c r="Q291" s="206"/>
      <c r="R291" s="206"/>
      <c r="S291" s="206"/>
      <c r="T291" s="20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01" t="s">
        <v>150</v>
      </c>
      <c r="AU291" s="201" t="s">
        <v>84</v>
      </c>
      <c r="AV291" s="14" t="s">
        <v>148</v>
      </c>
      <c r="AW291" s="14" t="s">
        <v>31</v>
      </c>
      <c r="AX291" s="14" t="s">
        <v>82</v>
      </c>
      <c r="AY291" s="201" t="s">
        <v>140</v>
      </c>
    </row>
    <row r="292" s="2" customFormat="1" ht="49.05" customHeight="1">
      <c r="A292" s="36"/>
      <c r="B292" s="177"/>
      <c r="C292" s="178" t="s">
        <v>398</v>
      </c>
      <c r="D292" s="178" t="s">
        <v>143</v>
      </c>
      <c r="E292" s="179" t="s">
        <v>399</v>
      </c>
      <c r="F292" s="180" t="s">
        <v>400</v>
      </c>
      <c r="G292" s="181" t="s">
        <v>146</v>
      </c>
      <c r="H292" s="182">
        <v>18.399999999999999</v>
      </c>
      <c r="I292" s="183"/>
      <c r="J292" s="184">
        <f>ROUND(I292*H292,2)</f>
        <v>0</v>
      </c>
      <c r="K292" s="180" t="s">
        <v>147</v>
      </c>
      <c r="L292" s="37"/>
      <c r="M292" s="185" t="s">
        <v>1</v>
      </c>
      <c r="N292" s="186" t="s">
        <v>40</v>
      </c>
      <c r="O292" s="75"/>
      <c r="P292" s="187">
        <f>O292*H292</f>
        <v>0</v>
      </c>
      <c r="Q292" s="187">
        <v>0</v>
      </c>
      <c r="R292" s="187">
        <f>Q292*H292</f>
        <v>0</v>
      </c>
      <c r="S292" s="187">
        <v>0</v>
      </c>
      <c r="T292" s="188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189" t="s">
        <v>148</v>
      </c>
      <c r="AT292" s="189" t="s">
        <v>143</v>
      </c>
      <c r="AU292" s="189" t="s">
        <v>84</v>
      </c>
      <c r="AY292" s="17" t="s">
        <v>140</v>
      </c>
      <c r="BE292" s="190">
        <f>IF(N292="základní",J292,0)</f>
        <v>0</v>
      </c>
      <c r="BF292" s="190">
        <f>IF(N292="snížená",J292,0)</f>
        <v>0</v>
      </c>
      <c r="BG292" s="190">
        <f>IF(N292="zákl. přenesená",J292,0)</f>
        <v>0</v>
      </c>
      <c r="BH292" s="190">
        <f>IF(N292="sníž. přenesená",J292,0)</f>
        <v>0</v>
      </c>
      <c r="BI292" s="190">
        <f>IF(N292="nulová",J292,0)</f>
        <v>0</v>
      </c>
      <c r="BJ292" s="17" t="s">
        <v>82</v>
      </c>
      <c r="BK292" s="190">
        <f>ROUND(I292*H292,2)</f>
        <v>0</v>
      </c>
      <c r="BL292" s="17" t="s">
        <v>148</v>
      </c>
      <c r="BM292" s="189" t="s">
        <v>401</v>
      </c>
    </row>
    <row r="293" s="13" customFormat="1">
      <c r="A293" s="13"/>
      <c r="B293" s="191"/>
      <c r="C293" s="13"/>
      <c r="D293" s="192" t="s">
        <v>150</v>
      </c>
      <c r="E293" s="193" t="s">
        <v>1</v>
      </c>
      <c r="F293" s="194" t="s">
        <v>402</v>
      </c>
      <c r="G293" s="13"/>
      <c r="H293" s="195">
        <v>18.399999999999999</v>
      </c>
      <c r="I293" s="196"/>
      <c r="J293" s="13"/>
      <c r="K293" s="13"/>
      <c r="L293" s="191"/>
      <c r="M293" s="197"/>
      <c r="N293" s="198"/>
      <c r="O293" s="198"/>
      <c r="P293" s="198"/>
      <c r="Q293" s="198"/>
      <c r="R293" s="198"/>
      <c r="S293" s="198"/>
      <c r="T293" s="19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93" t="s">
        <v>150</v>
      </c>
      <c r="AU293" s="193" t="s">
        <v>84</v>
      </c>
      <c r="AV293" s="13" t="s">
        <v>84</v>
      </c>
      <c r="AW293" s="13" t="s">
        <v>31</v>
      </c>
      <c r="AX293" s="13" t="s">
        <v>75</v>
      </c>
      <c r="AY293" s="193" t="s">
        <v>140</v>
      </c>
    </row>
    <row r="294" s="14" customFormat="1">
      <c r="A294" s="14"/>
      <c r="B294" s="200"/>
      <c r="C294" s="14"/>
      <c r="D294" s="192" t="s">
        <v>150</v>
      </c>
      <c r="E294" s="201" t="s">
        <v>1</v>
      </c>
      <c r="F294" s="202" t="s">
        <v>154</v>
      </c>
      <c r="G294" s="14"/>
      <c r="H294" s="203">
        <v>18.399999999999999</v>
      </c>
      <c r="I294" s="204"/>
      <c r="J294" s="14"/>
      <c r="K294" s="14"/>
      <c r="L294" s="200"/>
      <c r="M294" s="205"/>
      <c r="N294" s="206"/>
      <c r="O294" s="206"/>
      <c r="P294" s="206"/>
      <c r="Q294" s="206"/>
      <c r="R294" s="206"/>
      <c r="S294" s="206"/>
      <c r="T294" s="20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01" t="s">
        <v>150</v>
      </c>
      <c r="AU294" s="201" t="s">
        <v>84</v>
      </c>
      <c r="AV294" s="14" t="s">
        <v>148</v>
      </c>
      <c r="AW294" s="14" t="s">
        <v>31</v>
      </c>
      <c r="AX294" s="14" t="s">
        <v>82</v>
      </c>
      <c r="AY294" s="201" t="s">
        <v>140</v>
      </c>
    </row>
    <row r="295" s="2" customFormat="1" ht="24.15" customHeight="1">
      <c r="A295" s="36"/>
      <c r="B295" s="177"/>
      <c r="C295" s="212" t="s">
        <v>403</v>
      </c>
      <c r="D295" s="212" t="s">
        <v>162</v>
      </c>
      <c r="E295" s="213" t="s">
        <v>404</v>
      </c>
      <c r="F295" s="214" t="s">
        <v>405</v>
      </c>
      <c r="G295" s="215" t="s">
        <v>185</v>
      </c>
      <c r="H295" s="216">
        <v>4</v>
      </c>
      <c r="I295" s="217"/>
      <c r="J295" s="218">
        <f>ROUND(I295*H295,2)</f>
        <v>0</v>
      </c>
      <c r="K295" s="214" t="s">
        <v>147</v>
      </c>
      <c r="L295" s="219"/>
      <c r="M295" s="220" t="s">
        <v>1</v>
      </c>
      <c r="N295" s="221" t="s">
        <v>40</v>
      </c>
      <c r="O295" s="75"/>
      <c r="P295" s="187">
        <f>O295*H295</f>
        <v>0</v>
      </c>
      <c r="Q295" s="187">
        <v>0.27383000000000002</v>
      </c>
      <c r="R295" s="187">
        <f>Q295*H295</f>
        <v>1.0953200000000001</v>
      </c>
      <c r="S295" s="187">
        <v>0</v>
      </c>
      <c r="T295" s="188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89" t="s">
        <v>165</v>
      </c>
      <c r="AT295" s="189" t="s">
        <v>162</v>
      </c>
      <c r="AU295" s="189" t="s">
        <v>84</v>
      </c>
      <c r="AY295" s="17" t="s">
        <v>140</v>
      </c>
      <c r="BE295" s="190">
        <f>IF(N295="základní",J295,0)</f>
        <v>0</v>
      </c>
      <c r="BF295" s="190">
        <f>IF(N295="snížená",J295,0)</f>
        <v>0</v>
      </c>
      <c r="BG295" s="190">
        <f>IF(N295="zákl. přenesená",J295,0)</f>
        <v>0</v>
      </c>
      <c r="BH295" s="190">
        <f>IF(N295="sníž. přenesená",J295,0)</f>
        <v>0</v>
      </c>
      <c r="BI295" s="190">
        <f>IF(N295="nulová",J295,0)</f>
        <v>0</v>
      </c>
      <c r="BJ295" s="17" t="s">
        <v>82</v>
      </c>
      <c r="BK295" s="190">
        <f>ROUND(I295*H295,2)</f>
        <v>0</v>
      </c>
      <c r="BL295" s="17" t="s">
        <v>148</v>
      </c>
      <c r="BM295" s="189" t="s">
        <v>406</v>
      </c>
    </row>
    <row r="296" s="13" customFormat="1">
      <c r="A296" s="13"/>
      <c r="B296" s="191"/>
      <c r="C296" s="13"/>
      <c r="D296" s="192" t="s">
        <v>150</v>
      </c>
      <c r="E296" s="193" t="s">
        <v>1</v>
      </c>
      <c r="F296" s="194" t="s">
        <v>407</v>
      </c>
      <c r="G296" s="13"/>
      <c r="H296" s="195">
        <v>4</v>
      </c>
      <c r="I296" s="196"/>
      <c r="J296" s="13"/>
      <c r="K296" s="13"/>
      <c r="L296" s="191"/>
      <c r="M296" s="197"/>
      <c r="N296" s="198"/>
      <c r="O296" s="198"/>
      <c r="P296" s="198"/>
      <c r="Q296" s="198"/>
      <c r="R296" s="198"/>
      <c r="S296" s="198"/>
      <c r="T296" s="19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93" t="s">
        <v>150</v>
      </c>
      <c r="AU296" s="193" t="s">
        <v>84</v>
      </c>
      <c r="AV296" s="13" t="s">
        <v>84</v>
      </c>
      <c r="AW296" s="13" t="s">
        <v>31</v>
      </c>
      <c r="AX296" s="13" t="s">
        <v>75</v>
      </c>
      <c r="AY296" s="193" t="s">
        <v>140</v>
      </c>
    </row>
    <row r="297" s="14" customFormat="1">
      <c r="A297" s="14"/>
      <c r="B297" s="200"/>
      <c r="C297" s="14"/>
      <c r="D297" s="192" t="s">
        <v>150</v>
      </c>
      <c r="E297" s="201" t="s">
        <v>1</v>
      </c>
      <c r="F297" s="202" t="s">
        <v>154</v>
      </c>
      <c r="G297" s="14"/>
      <c r="H297" s="203">
        <v>4</v>
      </c>
      <c r="I297" s="204"/>
      <c r="J297" s="14"/>
      <c r="K297" s="14"/>
      <c r="L297" s="200"/>
      <c r="M297" s="205"/>
      <c r="N297" s="206"/>
      <c r="O297" s="206"/>
      <c r="P297" s="206"/>
      <c r="Q297" s="206"/>
      <c r="R297" s="206"/>
      <c r="S297" s="206"/>
      <c r="T297" s="207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01" t="s">
        <v>150</v>
      </c>
      <c r="AU297" s="201" t="s">
        <v>84</v>
      </c>
      <c r="AV297" s="14" t="s">
        <v>148</v>
      </c>
      <c r="AW297" s="14" t="s">
        <v>31</v>
      </c>
      <c r="AX297" s="14" t="s">
        <v>82</v>
      </c>
      <c r="AY297" s="201" t="s">
        <v>140</v>
      </c>
    </row>
    <row r="298" s="2" customFormat="1" ht="24.15" customHeight="1">
      <c r="A298" s="36"/>
      <c r="B298" s="177"/>
      <c r="C298" s="212" t="s">
        <v>408</v>
      </c>
      <c r="D298" s="212" t="s">
        <v>162</v>
      </c>
      <c r="E298" s="213" t="s">
        <v>409</v>
      </c>
      <c r="F298" s="214" t="s">
        <v>410</v>
      </c>
      <c r="G298" s="215" t="s">
        <v>185</v>
      </c>
      <c r="H298" s="216">
        <v>8</v>
      </c>
      <c r="I298" s="217"/>
      <c r="J298" s="218">
        <f>ROUND(I298*H298,2)</f>
        <v>0</v>
      </c>
      <c r="K298" s="214" t="s">
        <v>147</v>
      </c>
      <c r="L298" s="219"/>
      <c r="M298" s="220" t="s">
        <v>1</v>
      </c>
      <c r="N298" s="221" t="s">
        <v>40</v>
      </c>
      <c r="O298" s="75"/>
      <c r="P298" s="187">
        <f>O298*H298</f>
        <v>0</v>
      </c>
      <c r="Q298" s="187">
        <v>0.002</v>
      </c>
      <c r="R298" s="187">
        <f>Q298*H298</f>
        <v>0.016</v>
      </c>
      <c r="S298" s="187">
        <v>0</v>
      </c>
      <c r="T298" s="188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89" t="s">
        <v>165</v>
      </c>
      <c r="AT298" s="189" t="s">
        <v>162</v>
      </c>
      <c r="AU298" s="189" t="s">
        <v>84</v>
      </c>
      <c r="AY298" s="17" t="s">
        <v>140</v>
      </c>
      <c r="BE298" s="190">
        <f>IF(N298="základní",J298,0)</f>
        <v>0</v>
      </c>
      <c r="BF298" s="190">
        <f>IF(N298="snížená",J298,0)</f>
        <v>0</v>
      </c>
      <c r="BG298" s="190">
        <f>IF(N298="zákl. přenesená",J298,0)</f>
        <v>0</v>
      </c>
      <c r="BH298" s="190">
        <f>IF(N298="sníž. přenesená",J298,0)</f>
        <v>0</v>
      </c>
      <c r="BI298" s="190">
        <f>IF(N298="nulová",J298,0)</f>
        <v>0</v>
      </c>
      <c r="BJ298" s="17" t="s">
        <v>82</v>
      </c>
      <c r="BK298" s="190">
        <f>ROUND(I298*H298,2)</f>
        <v>0</v>
      </c>
      <c r="BL298" s="17" t="s">
        <v>148</v>
      </c>
      <c r="BM298" s="189" t="s">
        <v>411</v>
      </c>
    </row>
    <row r="299" s="13" customFormat="1">
      <c r="A299" s="13"/>
      <c r="B299" s="191"/>
      <c r="C299" s="13"/>
      <c r="D299" s="192" t="s">
        <v>150</v>
      </c>
      <c r="E299" s="193" t="s">
        <v>1</v>
      </c>
      <c r="F299" s="194" t="s">
        <v>412</v>
      </c>
      <c r="G299" s="13"/>
      <c r="H299" s="195">
        <v>8</v>
      </c>
      <c r="I299" s="196"/>
      <c r="J299" s="13"/>
      <c r="K299" s="13"/>
      <c r="L299" s="191"/>
      <c r="M299" s="197"/>
      <c r="N299" s="198"/>
      <c r="O299" s="198"/>
      <c r="P299" s="198"/>
      <c r="Q299" s="198"/>
      <c r="R299" s="198"/>
      <c r="S299" s="198"/>
      <c r="T299" s="19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3" t="s">
        <v>150</v>
      </c>
      <c r="AU299" s="193" t="s">
        <v>84</v>
      </c>
      <c r="AV299" s="13" t="s">
        <v>84</v>
      </c>
      <c r="AW299" s="13" t="s">
        <v>31</v>
      </c>
      <c r="AX299" s="13" t="s">
        <v>82</v>
      </c>
      <c r="AY299" s="193" t="s">
        <v>140</v>
      </c>
    </row>
    <row r="300" s="2" customFormat="1" ht="49.05" customHeight="1">
      <c r="A300" s="36"/>
      <c r="B300" s="177"/>
      <c r="C300" s="178" t="s">
        <v>413</v>
      </c>
      <c r="D300" s="178" t="s">
        <v>143</v>
      </c>
      <c r="E300" s="179" t="s">
        <v>414</v>
      </c>
      <c r="F300" s="180" t="s">
        <v>415</v>
      </c>
      <c r="G300" s="181" t="s">
        <v>416</v>
      </c>
      <c r="H300" s="182">
        <v>4</v>
      </c>
      <c r="I300" s="183"/>
      <c r="J300" s="184">
        <f>ROUND(I300*H300,2)</f>
        <v>0</v>
      </c>
      <c r="K300" s="180" t="s">
        <v>147</v>
      </c>
      <c r="L300" s="37"/>
      <c r="M300" s="185" t="s">
        <v>1</v>
      </c>
      <c r="N300" s="186" t="s">
        <v>40</v>
      </c>
      <c r="O300" s="75"/>
      <c r="P300" s="187">
        <f>O300*H300</f>
        <v>0</v>
      </c>
      <c r="Q300" s="187">
        <v>0</v>
      </c>
      <c r="R300" s="187">
        <f>Q300*H300</f>
        <v>0</v>
      </c>
      <c r="S300" s="187">
        <v>0</v>
      </c>
      <c r="T300" s="188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89" t="s">
        <v>148</v>
      </c>
      <c r="AT300" s="189" t="s">
        <v>143</v>
      </c>
      <c r="AU300" s="189" t="s">
        <v>84</v>
      </c>
      <c r="AY300" s="17" t="s">
        <v>140</v>
      </c>
      <c r="BE300" s="190">
        <f>IF(N300="základní",J300,0)</f>
        <v>0</v>
      </c>
      <c r="BF300" s="190">
        <f>IF(N300="snížená",J300,0)</f>
        <v>0</v>
      </c>
      <c r="BG300" s="190">
        <f>IF(N300="zákl. přenesená",J300,0)</f>
        <v>0</v>
      </c>
      <c r="BH300" s="190">
        <f>IF(N300="sníž. přenesená",J300,0)</f>
        <v>0</v>
      </c>
      <c r="BI300" s="190">
        <f>IF(N300="nulová",J300,0)</f>
        <v>0</v>
      </c>
      <c r="BJ300" s="17" t="s">
        <v>82</v>
      </c>
      <c r="BK300" s="190">
        <f>ROUND(I300*H300,2)</f>
        <v>0</v>
      </c>
      <c r="BL300" s="17" t="s">
        <v>148</v>
      </c>
      <c r="BM300" s="189" t="s">
        <v>417</v>
      </c>
    </row>
    <row r="301" s="13" customFormat="1">
      <c r="A301" s="13"/>
      <c r="B301" s="191"/>
      <c r="C301" s="13"/>
      <c r="D301" s="192" t="s">
        <v>150</v>
      </c>
      <c r="E301" s="193" t="s">
        <v>1</v>
      </c>
      <c r="F301" s="194" t="s">
        <v>418</v>
      </c>
      <c r="G301" s="13"/>
      <c r="H301" s="195">
        <v>4</v>
      </c>
      <c r="I301" s="196"/>
      <c r="J301" s="13"/>
      <c r="K301" s="13"/>
      <c r="L301" s="191"/>
      <c r="M301" s="197"/>
      <c r="N301" s="198"/>
      <c r="O301" s="198"/>
      <c r="P301" s="198"/>
      <c r="Q301" s="198"/>
      <c r="R301" s="198"/>
      <c r="S301" s="198"/>
      <c r="T301" s="19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93" t="s">
        <v>150</v>
      </c>
      <c r="AU301" s="193" t="s">
        <v>84</v>
      </c>
      <c r="AV301" s="13" t="s">
        <v>84</v>
      </c>
      <c r="AW301" s="13" t="s">
        <v>31</v>
      </c>
      <c r="AX301" s="13" t="s">
        <v>75</v>
      </c>
      <c r="AY301" s="193" t="s">
        <v>140</v>
      </c>
    </row>
    <row r="302" s="14" customFormat="1">
      <c r="A302" s="14"/>
      <c r="B302" s="200"/>
      <c r="C302" s="14"/>
      <c r="D302" s="192" t="s">
        <v>150</v>
      </c>
      <c r="E302" s="201" t="s">
        <v>1</v>
      </c>
      <c r="F302" s="202" t="s">
        <v>154</v>
      </c>
      <c r="G302" s="14"/>
      <c r="H302" s="203">
        <v>4</v>
      </c>
      <c r="I302" s="204"/>
      <c r="J302" s="14"/>
      <c r="K302" s="14"/>
      <c r="L302" s="200"/>
      <c r="M302" s="205"/>
      <c r="N302" s="206"/>
      <c r="O302" s="206"/>
      <c r="P302" s="206"/>
      <c r="Q302" s="206"/>
      <c r="R302" s="206"/>
      <c r="S302" s="206"/>
      <c r="T302" s="207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01" t="s">
        <v>150</v>
      </c>
      <c r="AU302" s="201" t="s">
        <v>84</v>
      </c>
      <c r="AV302" s="14" t="s">
        <v>148</v>
      </c>
      <c r="AW302" s="14" t="s">
        <v>31</v>
      </c>
      <c r="AX302" s="14" t="s">
        <v>82</v>
      </c>
      <c r="AY302" s="201" t="s">
        <v>140</v>
      </c>
    </row>
    <row r="303" s="2" customFormat="1" ht="49.05" customHeight="1">
      <c r="A303" s="36"/>
      <c r="B303" s="177"/>
      <c r="C303" s="178" t="s">
        <v>419</v>
      </c>
      <c r="D303" s="178" t="s">
        <v>143</v>
      </c>
      <c r="E303" s="179" t="s">
        <v>420</v>
      </c>
      <c r="F303" s="180" t="s">
        <v>421</v>
      </c>
      <c r="G303" s="181" t="s">
        <v>416</v>
      </c>
      <c r="H303" s="182">
        <v>24</v>
      </c>
      <c r="I303" s="183"/>
      <c r="J303" s="184">
        <f>ROUND(I303*H303,2)</f>
        <v>0</v>
      </c>
      <c r="K303" s="180" t="s">
        <v>147</v>
      </c>
      <c r="L303" s="37"/>
      <c r="M303" s="185" t="s">
        <v>1</v>
      </c>
      <c r="N303" s="186" t="s">
        <v>40</v>
      </c>
      <c r="O303" s="75"/>
      <c r="P303" s="187">
        <f>O303*H303</f>
        <v>0</v>
      </c>
      <c r="Q303" s="187">
        <v>0</v>
      </c>
      <c r="R303" s="187">
        <f>Q303*H303</f>
        <v>0</v>
      </c>
      <c r="S303" s="187">
        <v>0</v>
      </c>
      <c r="T303" s="188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89" t="s">
        <v>148</v>
      </c>
      <c r="AT303" s="189" t="s">
        <v>143</v>
      </c>
      <c r="AU303" s="189" t="s">
        <v>84</v>
      </c>
      <c r="AY303" s="17" t="s">
        <v>140</v>
      </c>
      <c r="BE303" s="190">
        <f>IF(N303="základní",J303,0)</f>
        <v>0</v>
      </c>
      <c r="BF303" s="190">
        <f>IF(N303="snížená",J303,0)</f>
        <v>0</v>
      </c>
      <c r="BG303" s="190">
        <f>IF(N303="zákl. přenesená",J303,0)</f>
        <v>0</v>
      </c>
      <c r="BH303" s="190">
        <f>IF(N303="sníž. přenesená",J303,0)</f>
        <v>0</v>
      </c>
      <c r="BI303" s="190">
        <f>IF(N303="nulová",J303,0)</f>
        <v>0</v>
      </c>
      <c r="BJ303" s="17" t="s">
        <v>82</v>
      </c>
      <c r="BK303" s="190">
        <f>ROUND(I303*H303,2)</f>
        <v>0</v>
      </c>
      <c r="BL303" s="17" t="s">
        <v>148</v>
      </c>
      <c r="BM303" s="189" t="s">
        <v>422</v>
      </c>
    </row>
    <row r="304" s="13" customFormat="1">
      <c r="A304" s="13"/>
      <c r="B304" s="191"/>
      <c r="C304" s="13"/>
      <c r="D304" s="192" t="s">
        <v>150</v>
      </c>
      <c r="E304" s="193" t="s">
        <v>1</v>
      </c>
      <c r="F304" s="194" t="s">
        <v>423</v>
      </c>
      <c r="G304" s="13"/>
      <c r="H304" s="195">
        <v>24</v>
      </c>
      <c r="I304" s="196"/>
      <c r="J304" s="13"/>
      <c r="K304" s="13"/>
      <c r="L304" s="191"/>
      <c r="M304" s="197"/>
      <c r="N304" s="198"/>
      <c r="O304" s="198"/>
      <c r="P304" s="198"/>
      <c r="Q304" s="198"/>
      <c r="R304" s="198"/>
      <c r="S304" s="198"/>
      <c r="T304" s="19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93" t="s">
        <v>150</v>
      </c>
      <c r="AU304" s="193" t="s">
        <v>84</v>
      </c>
      <c r="AV304" s="13" t="s">
        <v>84</v>
      </c>
      <c r="AW304" s="13" t="s">
        <v>31</v>
      </c>
      <c r="AX304" s="13" t="s">
        <v>75</v>
      </c>
      <c r="AY304" s="193" t="s">
        <v>140</v>
      </c>
    </row>
    <row r="305" s="14" customFormat="1">
      <c r="A305" s="14"/>
      <c r="B305" s="200"/>
      <c r="C305" s="14"/>
      <c r="D305" s="192" t="s">
        <v>150</v>
      </c>
      <c r="E305" s="201" t="s">
        <v>1</v>
      </c>
      <c r="F305" s="202" t="s">
        <v>154</v>
      </c>
      <c r="G305" s="14"/>
      <c r="H305" s="203">
        <v>24</v>
      </c>
      <c r="I305" s="204"/>
      <c r="J305" s="14"/>
      <c r="K305" s="14"/>
      <c r="L305" s="200"/>
      <c r="M305" s="205"/>
      <c r="N305" s="206"/>
      <c r="O305" s="206"/>
      <c r="P305" s="206"/>
      <c r="Q305" s="206"/>
      <c r="R305" s="206"/>
      <c r="S305" s="206"/>
      <c r="T305" s="207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01" t="s">
        <v>150</v>
      </c>
      <c r="AU305" s="201" t="s">
        <v>84</v>
      </c>
      <c r="AV305" s="14" t="s">
        <v>148</v>
      </c>
      <c r="AW305" s="14" t="s">
        <v>31</v>
      </c>
      <c r="AX305" s="14" t="s">
        <v>82</v>
      </c>
      <c r="AY305" s="201" t="s">
        <v>140</v>
      </c>
    </row>
    <row r="306" s="2" customFormat="1" ht="24.15" customHeight="1">
      <c r="A306" s="36"/>
      <c r="B306" s="177"/>
      <c r="C306" s="178" t="s">
        <v>424</v>
      </c>
      <c r="D306" s="178" t="s">
        <v>143</v>
      </c>
      <c r="E306" s="179" t="s">
        <v>425</v>
      </c>
      <c r="F306" s="180" t="s">
        <v>426</v>
      </c>
      <c r="G306" s="181" t="s">
        <v>185</v>
      </c>
      <c r="H306" s="182">
        <v>8</v>
      </c>
      <c r="I306" s="183"/>
      <c r="J306" s="184">
        <f>ROUND(I306*H306,2)</f>
        <v>0</v>
      </c>
      <c r="K306" s="180" t="s">
        <v>147</v>
      </c>
      <c r="L306" s="37"/>
      <c r="M306" s="185" t="s">
        <v>1</v>
      </c>
      <c r="N306" s="186" t="s">
        <v>40</v>
      </c>
      <c r="O306" s="75"/>
      <c r="P306" s="187">
        <f>O306*H306</f>
        <v>0</v>
      </c>
      <c r="Q306" s="187">
        <v>0</v>
      </c>
      <c r="R306" s="187">
        <f>Q306*H306</f>
        <v>0</v>
      </c>
      <c r="S306" s="187">
        <v>0</v>
      </c>
      <c r="T306" s="188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189" t="s">
        <v>148</v>
      </c>
      <c r="AT306" s="189" t="s">
        <v>143</v>
      </c>
      <c r="AU306" s="189" t="s">
        <v>84</v>
      </c>
      <c r="AY306" s="17" t="s">
        <v>140</v>
      </c>
      <c r="BE306" s="190">
        <f>IF(N306="základní",J306,0)</f>
        <v>0</v>
      </c>
      <c r="BF306" s="190">
        <f>IF(N306="snížená",J306,0)</f>
        <v>0</v>
      </c>
      <c r="BG306" s="190">
        <f>IF(N306="zákl. přenesená",J306,0)</f>
        <v>0</v>
      </c>
      <c r="BH306" s="190">
        <f>IF(N306="sníž. přenesená",J306,0)</f>
        <v>0</v>
      </c>
      <c r="BI306" s="190">
        <f>IF(N306="nulová",J306,0)</f>
        <v>0</v>
      </c>
      <c r="BJ306" s="17" t="s">
        <v>82</v>
      </c>
      <c r="BK306" s="190">
        <f>ROUND(I306*H306,2)</f>
        <v>0</v>
      </c>
      <c r="BL306" s="17" t="s">
        <v>148</v>
      </c>
      <c r="BM306" s="189" t="s">
        <v>427</v>
      </c>
    </row>
    <row r="307" s="13" customFormat="1">
      <c r="A307" s="13"/>
      <c r="B307" s="191"/>
      <c r="C307" s="13"/>
      <c r="D307" s="192" t="s">
        <v>150</v>
      </c>
      <c r="E307" s="193" t="s">
        <v>1</v>
      </c>
      <c r="F307" s="194" t="s">
        <v>428</v>
      </c>
      <c r="G307" s="13"/>
      <c r="H307" s="195">
        <v>8</v>
      </c>
      <c r="I307" s="196"/>
      <c r="J307" s="13"/>
      <c r="K307" s="13"/>
      <c r="L307" s="191"/>
      <c r="M307" s="197"/>
      <c r="N307" s="198"/>
      <c r="O307" s="198"/>
      <c r="P307" s="198"/>
      <c r="Q307" s="198"/>
      <c r="R307" s="198"/>
      <c r="S307" s="198"/>
      <c r="T307" s="19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93" t="s">
        <v>150</v>
      </c>
      <c r="AU307" s="193" t="s">
        <v>84</v>
      </c>
      <c r="AV307" s="13" t="s">
        <v>84</v>
      </c>
      <c r="AW307" s="13" t="s">
        <v>31</v>
      </c>
      <c r="AX307" s="13" t="s">
        <v>75</v>
      </c>
      <c r="AY307" s="193" t="s">
        <v>140</v>
      </c>
    </row>
    <row r="308" s="14" customFormat="1">
      <c r="A308" s="14"/>
      <c r="B308" s="200"/>
      <c r="C308" s="14"/>
      <c r="D308" s="192" t="s">
        <v>150</v>
      </c>
      <c r="E308" s="201" t="s">
        <v>1</v>
      </c>
      <c r="F308" s="202" t="s">
        <v>154</v>
      </c>
      <c r="G308" s="14"/>
      <c r="H308" s="203">
        <v>8</v>
      </c>
      <c r="I308" s="204"/>
      <c r="J308" s="14"/>
      <c r="K308" s="14"/>
      <c r="L308" s="200"/>
      <c r="M308" s="205"/>
      <c r="N308" s="206"/>
      <c r="O308" s="206"/>
      <c r="P308" s="206"/>
      <c r="Q308" s="206"/>
      <c r="R308" s="206"/>
      <c r="S308" s="206"/>
      <c r="T308" s="207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01" t="s">
        <v>150</v>
      </c>
      <c r="AU308" s="201" t="s">
        <v>84</v>
      </c>
      <c r="AV308" s="14" t="s">
        <v>148</v>
      </c>
      <c r="AW308" s="14" t="s">
        <v>31</v>
      </c>
      <c r="AX308" s="14" t="s">
        <v>82</v>
      </c>
      <c r="AY308" s="201" t="s">
        <v>140</v>
      </c>
    </row>
    <row r="309" s="2" customFormat="1" ht="24.15" customHeight="1">
      <c r="A309" s="36"/>
      <c r="B309" s="177"/>
      <c r="C309" s="212" t="s">
        <v>429</v>
      </c>
      <c r="D309" s="212" t="s">
        <v>162</v>
      </c>
      <c r="E309" s="213" t="s">
        <v>430</v>
      </c>
      <c r="F309" s="214" t="s">
        <v>431</v>
      </c>
      <c r="G309" s="215" t="s">
        <v>157</v>
      </c>
      <c r="H309" s="216">
        <v>1183</v>
      </c>
      <c r="I309" s="217"/>
      <c r="J309" s="218">
        <f>ROUND(I309*H309,2)</f>
        <v>0</v>
      </c>
      <c r="K309" s="214" t="s">
        <v>147</v>
      </c>
      <c r="L309" s="219"/>
      <c r="M309" s="220" t="s">
        <v>1</v>
      </c>
      <c r="N309" s="221" t="s">
        <v>40</v>
      </c>
      <c r="O309" s="75"/>
      <c r="P309" s="187">
        <f>O309*H309</f>
        <v>0</v>
      </c>
      <c r="Q309" s="187">
        <v>0</v>
      </c>
      <c r="R309" s="187">
        <f>Q309*H309</f>
        <v>0</v>
      </c>
      <c r="S309" s="187">
        <v>0</v>
      </c>
      <c r="T309" s="188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189" t="s">
        <v>165</v>
      </c>
      <c r="AT309" s="189" t="s">
        <v>162</v>
      </c>
      <c r="AU309" s="189" t="s">
        <v>84</v>
      </c>
      <c r="AY309" s="17" t="s">
        <v>140</v>
      </c>
      <c r="BE309" s="190">
        <f>IF(N309="základní",J309,0)</f>
        <v>0</v>
      </c>
      <c r="BF309" s="190">
        <f>IF(N309="snížená",J309,0)</f>
        <v>0</v>
      </c>
      <c r="BG309" s="190">
        <f>IF(N309="zákl. přenesená",J309,0)</f>
        <v>0</v>
      </c>
      <c r="BH309" s="190">
        <f>IF(N309="sníž. přenesená",J309,0)</f>
        <v>0</v>
      </c>
      <c r="BI309" s="190">
        <f>IF(N309="nulová",J309,0)</f>
        <v>0</v>
      </c>
      <c r="BJ309" s="17" t="s">
        <v>82</v>
      </c>
      <c r="BK309" s="190">
        <f>ROUND(I309*H309,2)</f>
        <v>0</v>
      </c>
      <c r="BL309" s="17" t="s">
        <v>148</v>
      </c>
      <c r="BM309" s="189" t="s">
        <v>432</v>
      </c>
    </row>
    <row r="310" s="13" customFormat="1">
      <c r="A310" s="13"/>
      <c r="B310" s="191"/>
      <c r="C310" s="13"/>
      <c r="D310" s="192" t="s">
        <v>150</v>
      </c>
      <c r="E310" s="193" t="s">
        <v>1</v>
      </c>
      <c r="F310" s="194" t="s">
        <v>433</v>
      </c>
      <c r="G310" s="13"/>
      <c r="H310" s="195">
        <v>1183</v>
      </c>
      <c r="I310" s="196"/>
      <c r="J310" s="13"/>
      <c r="K310" s="13"/>
      <c r="L310" s="191"/>
      <c r="M310" s="197"/>
      <c r="N310" s="198"/>
      <c r="O310" s="198"/>
      <c r="P310" s="198"/>
      <c r="Q310" s="198"/>
      <c r="R310" s="198"/>
      <c r="S310" s="198"/>
      <c r="T310" s="19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93" t="s">
        <v>150</v>
      </c>
      <c r="AU310" s="193" t="s">
        <v>84</v>
      </c>
      <c r="AV310" s="13" t="s">
        <v>84</v>
      </c>
      <c r="AW310" s="13" t="s">
        <v>31</v>
      </c>
      <c r="AX310" s="13" t="s">
        <v>75</v>
      </c>
      <c r="AY310" s="193" t="s">
        <v>140</v>
      </c>
    </row>
    <row r="311" s="14" customFormat="1">
      <c r="A311" s="14"/>
      <c r="B311" s="200"/>
      <c r="C311" s="14"/>
      <c r="D311" s="192" t="s">
        <v>150</v>
      </c>
      <c r="E311" s="201" t="s">
        <v>1</v>
      </c>
      <c r="F311" s="202" t="s">
        <v>154</v>
      </c>
      <c r="G311" s="14"/>
      <c r="H311" s="203">
        <v>1183</v>
      </c>
      <c r="I311" s="204"/>
      <c r="J311" s="14"/>
      <c r="K311" s="14"/>
      <c r="L311" s="200"/>
      <c r="M311" s="205"/>
      <c r="N311" s="206"/>
      <c r="O311" s="206"/>
      <c r="P311" s="206"/>
      <c r="Q311" s="206"/>
      <c r="R311" s="206"/>
      <c r="S311" s="206"/>
      <c r="T311" s="20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01" t="s">
        <v>150</v>
      </c>
      <c r="AU311" s="201" t="s">
        <v>84</v>
      </c>
      <c r="AV311" s="14" t="s">
        <v>148</v>
      </c>
      <c r="AW311" s="14" t="s">
        <v>31</v>
      </c>
      <c r="AX311" s="14" t="s">
        <v>82</v>
      </c>
      <c r="AY311" s="201" t="s">
        <v>140</v>
      </c>
    </row>
    <row r="312" s="2" customFormat="1" ht="37.8" customHeight="1">
      <c r="A312" s="36"/>
      <c r="B312" s="177"/>
      <c r="C312" s="178" t="s">
        <v>434</v>
      </c>
      <c r="D312" s="178" t="s">
        <v>143</v>
      </c>
      <c r="E312" s="179" t="s">
        <v>435</v>
      </c>
      <c r="F312" s="180" t="s">
        <v>436</v>
      </c>
      <c r="G312" s="181" t="s">
        <v>170</v>
      </c>
      <c r="H312" s="182">
        <v>1107.2239999999999</v>
      </c>
      <c r="I312" s="183"/>
      <c r="J312" s="184">
        <f>ROUND(I312*H312,2)</f>
        <v>0</v>
      </c>
      <c r="K312" s="180" t="s">
        <v>147</v>
      </c>
      <c r="L312" s="37"/>
      <c r="M312" s="185" t="s">
        <v>1</v>
      </c>
      <c r="N312" s="186" t="s">
        <v>40</v>
      </c>
      <c r="O312" s="75"/>
      <c r="P312" s="187">
        <f>O312*H312</f>
        <v>0</v>
      </c>
      <c r="Q312" s="187">
        <v>0</v>
      </c>
      <c r="R312" s="187">
        <f>Q312*H312</f>
        <v>0</v>
      </c>
      <c r="S312" s="187">
        <v>0</v>
      </c>
      <c r="T312" s="188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89" t="s">
        <v>148</v>
      </c>
      <c r="AT312" s="189" t="s">
        <v>143</v>
      </c>
      <c r="AU312" s="189" t="s">
        <v>84</v>
      </c>
      <c r="AY312" s="17" t="s">
        <v>140</v>
      </c>
      <c r="BE312" s="190">
        <f>IF(N312="základní",J312,0)</f>
        <v>0</v>
      </c>
      <c r="BF312" s="190">
        <f>IF(N312="snížená",J312,0)</f>
        <v>0</v>
      </c>
      <c r="BG312" s="190">
        <f>IF(N312="zákl. přenesená",J312,0)</f>
        <v>0</v>
      </c>
      <c r="BH312" s="190">
        <f>IF(N312="sníž. přenesená",J312,0)</f>
        <v>0</v>
      </c>
      <c r="BI312" s="190">
        <f>IF(N312="nulová",J312,0)</f>
        <v>0</v>
      </c>
      <c r="BJ312" s="17" t="s">
        <v>82</v>
      </c>
      <c r="BK312" s="190">
        <f>ROUND(I312*H312,2)</f>
        <v>0</v>
      </c>
      <c r="BL312" s="17" t="s">
        <v>148</v>
      </c>
      <c r="BM312" s="189" t="s">
        <v>437</v>
      </c>
    </row>
    <row r="313" s="13" customFormat="1">
      <c r="A313" s="13"/>
      <c r="B313" s="191"/>
      <c r="C313" s="13"/>
      <c r="D313" s="192" t="s">
        <v>150</v>
      </c>
      <c r="E313" s="193" t="s">
        <v>1</v>
      </c>
      <c r="F313" s="194" t="s">
        <v>438</v>
      </c>
      <c r="G313" s="13"/>
      <c r="H313" s="195">
        <v>31.02</v>
      </c>
      <c r="I313" s="196"/>
      <c r="J313" s="13"/>
      <c r="K313" s="13"/>
      <c r="L313" s="191"/>
      <c r="M313" s="197"/>
      <c r="N313" s="198"/>
      <c r="O313" s="198"/>
      <c r="P313" s="198"/>
      <c r="Q313" s="198"/>
      <c r="R313" s="198"/>
      <c r="S313" s="198"/>
      <c r="T313" s="19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93" t="s">
        <v>150</v>
      </c>
      <c r="AU313" s="193" t="s">
        <v>84</v>
      </c>
      <c r="AV313" s="13" t="s">
        <v>84</v>
      </c>
      <c r="AW313" s="13" t="s">
        <v>31</v>
      </c>
      <c r="AX313" s="13" t="s">
        <v>75</v>
      </c>
      <c r="AY313" s="193" t="s">
        <v>140</v>
      </c>
    </row>
    <row r="314" s="13" customFormat="1">
      <c r="A314" s="13"/>
      <c r="B314" s="191"/>
      <c r="C314" s="13"/>
      <c r="D314" s="192" t="s">
        <v>150</v>
      </c>
      <c r="E314" s="193" t="s">
        <v>1</v>
      </c>
      <c r="F314" s="194" t="s">
        <v>439</v>
      </c>
      <c r="G314" s="13"/>
      <c r="H314" s="195">
        <v>254.708</v>
      </c>
      <c r="I314" s="196"/>
      <c r="J314" s="13"/>
      <c r="K314" s="13"/>
      <c r="L314" s="191"/>
      <c r="M314" s="197"/>
      <c r="N314" s="198"/>
      <c r="O314" s="198"/>
      <c r="P314" s="198"/>
      <c r="Q314" s="198"/>
      <c r="R314" s="198"/>
      <c r="S314" s="198"/>
      <c r="T314" s="19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93" t="s">
        <v>150</v>
      </c>
      <c r="AU314" s="193" t="s">
        <v>84</v>
      </c>
      <c r="AV314" s="13" t="s">
        <v>84</v>
      </c>
      <c r="AW314" s="13" t="s">
        <v>31</v>
      </c>
      <c r="AX314" s="13" t="s">
        <v>75</v>
      </c>
      <c r="AY314" s="193" t="s">
        <v>140</v>
      </c>
    </row>
    <row r="315" s="13" customFormat="1">
      <c r="A315" s="13"/>
      <c r="B315" s="191"/>
      <c r="C315" s="13"/>
      <c r="D315" s="192" t="s">
        <v>150</v>
      </c>
      <c r="E315" s="193" t="s">
        <v>1</v>
      </c>
      <c r="F315" s="194" t="s">
        <v>440</v>
      </c>
      <c r="G315" s="13"/>
      <c r="H315" s="195">
        <v>666.02700000000004</v>
      </c>
      <c r="I315" s="196"/>
      <c r="J315" s="13"/>
      <c r="K315" s="13"/>
      <c r="L315" s="191"/>
      <c r="M315" s="197"/>
      <c r="N315" s="198"/>
      <c r="O315" s="198"/>
      <c r="P315" s="198"/>
      <c r="Q315" s="198"/>
      <c r="R315" s="198"/>
      <c r="S315" s="198"/>
      <c r="T315" s="19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93" t="s">
        <v>150</v>
      </c>
      <c r="AU315" s="193" t="s">
        <v>84</v>
      </c>
      <c r="AV315" s="13" t="s">
        <v>84</v>
      </c>
      <c r="AW315" s="13" t="s">
        <v>31</v>
      </c>
      <c r="AX315" s="13" t="s">
        <v>75</v>
      </c>
      <c r="AY315" s="193" t="s">
        <v>140</v>
      </c>
    </row>
    <row r="316" s="13" customFormat="1">
      <c r="A316" s="13"/>
      <c r="B316" s="191"/>
      <c r="C316" s="13"/>
      <c r="D316" s="192" t="s">
        <v>150</v>
      </c>
      <c r="E316" s="193" t="s">
        <v>1</v>
      </c>
      <c r="F316" s="194" t="s">
        <v>441</v>
      </c>
      <c r="G316" s="13"/>
      <c r="H316" s="195">
        <v>29.469000000000001</v>
      </c>
      <c r="I316" s="196"/>
      <c r="J316" s="13"/>
      <c r="K316" s="13"/>
      <c r="L316" s="191"/>
      <c r="M316" s="197"/>
      <c r="N316" s="198"/>
      <c r="O316" s="198"/>
      <c r="P316" s="198"/>
      <c r="Q316" s="198"/>
      <c r="R316" s="198"/>
      <c r="S316" s="198"/>
      <c r="T316" s="19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93" t="s">
        <v>150</v>
      </c>
      <c r="AU316" s="193" t="s">
        <v>84</v>
      </c>
      <c r="AV316" s="13" t="s">
        <v>84</v>
      </c>
      <c r="AW316" s="13" t="s">
        <v>31</v>
      </c>
      <c r="AX316" s="13" t="s">
        <v>75</v>
      </c>
      <c r="AY316" s="193" t="s">
        <v>140</v>
      </c>
    </row>
    <row r="317" s="13" customFormat="1">
      <c r="A317" s="13"/>
      <c r="B317" s="191"/>
      <c r="C317" s="13"/>
      <c r="D317" s="192" t="s">
        <v>150</v>
      </c>
      <c r="E317" s="193" t="s">
        <v>1</v>
      </c>
      <c r="F317" s="194" t="s">
        <v>442</v>
      </c>
      <c r="G317" s="13"/>
      <c r="H317" s="195">
        <v>70</v>
      </c>
      <c r="I317" s="196"/>
      <c r="J317" s="13"/>
      <c r="K317" s="13"/>
      <c r="L317" s="191"/>
      <c r="M317" s="197"/>
      <c r="N317" s="198"/>
      <c r="O317" s="198"/>
      <c r="P317" s="198"/>
      <c r="Q317" s="198"/>
      <c r="R317" s="198"/>
      <c r="S317" s="198"/>
      <c r="T317" s="19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3" t="s">
        <v>150</v>
      </c>
      <c r="AU317" s="193" t="s">
        <v>84</v>
      </c>
      <c r="AV317" s="13" t="s">
        <v>84</v>
      </c>
      <c r="AW317" s="13" t="s">
        <v>31</v>
      </c>
      <c r="AX317" s="13" t="s">
        <v>75</v>
      </c>
      <c r="AY317" s="193" t="s">
        <v>140</v>
      </c>
    </row>
    <row r="318" s="13" customFormat="1">
      <c r="A318" s="13"/>
      <c r="B318" s="191"/>
      <c r="C318" s="13"/>
      <c r="D318" s="192" t="s">
        <v>150</v>
      </c>
      <c r="E318" s="193" t="s">
        <v>1</v>
      </c>
      <c r="F318" s="194" t="s">
        <v>443</v>
      </c>
      <c r="G318" s="13"/>
      <c r="H318" s="195">
        <v>56</v>
      </c>
      <c r="I318" s="196"/>
      <c r="J318" s="13"/>
      <c r="K318" s="13"/>
      <c r="L318" s="191"/>
      <c r="M318" s="197"/>
      <c r="N318" s="198"/>
      <c r="O318" s="198"/>
      <c r="P318" s="198"/>
      <c r="Q318" s="198"/>
      <c r="R318" s="198"/>
      <c r="S318" s="198"/>
      <c r="T318" s="19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93" t="s">
        <v>150</v>
      </c>
      <c r="AU318" s="193" t="s">
        <v>84</v>
      </c>
      <c r="AV318" s="13" t="s">
        <v>84</v>
      </c>
      <c r="AW318" s="13" t="s">
        <v>31</v>
      </c>
      <c r="AX318" s="13" t="s">
        <v>75</v>
      </c>
      <c r="AY318" s="193" t="s">
        <v>140</v>
      </c>
    </row>
    <row r="319" s="14" customFormat="1">
      <c r="A319" s="14"/>
      <c r="B319" s="200"/>
      <c r="C319" s="14"/>
      <c r="D319" s="192" t="s">
        <v>150</v>
      </c>
      <c r="E319" s="201" t="s">
        <v>1</v>
      </c>
      <c r="F319" s="202" t="s">
        <v>154</v>
      </c>
      <c r="G319" s="14"/>
      <c r="H319" s="203">
        <v>1107.2239999999999</v>
      </c>
      <c r="I319" s="204"/>
      <c r="J319" s="14"/>
      <c r="K319" s="14"/>
      <c r="L319" s="200"/>
      <c r="M319" s="205"/>
      <c r="N319" s="206"/>
      <c r="O319" s="206"/>
      <c r="P319" s="206"/>
      <c r="Q319" s="206"/>
      <c r="R319" s="206"/>
      <c r="S319" s="206"/>
      <c r="T319" s="207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01" t="s">
        <v>150</v>
      </c>
      <c r="AU319" s="201" t="s">
        <v>84</v>
      </c>
      <c r="AV319" s="14" t="s">
        <v>148</v>
      </c>
      <c r="AW319" s="14" t="s">
        <v>31</v>
      </c>
      <c r="AX319" s="14" t="s">
        <v>82</v>
      </c>
      <c r="AY319" s="201" t="s">
        <v>140</v>
      </c>
    </row>
    <row r="320" s="2" customFormat="1" ht="24.15" customHeight="1">
      <c r="A320" s="36"/>
      <c r="B320" s="177"/>
      <c r="C320" s="212" t="s">
        <v>444</v>
      </c>
      <c r="D320" s="212" t="s">
        <v>162</v>
      </c>
      <c r="E320" s="213" t="s">
        <v>445</v>
      </c>
      <c r="F320" s="214" t="s">
        <v>446</v>
      </c>
      <c r="G320" s="215" t="s">
        <v>447</v>
      </c>
      <c r="H320" s="216">
        <v>2011.0029999999999</v>
      </c>
      <c r="I320" s="217"/>
      <c r="J320" s="218">
        <f>ROUND(I320*H320,2)</f>
        <v>0</v>
      </c>
      <c r="K320" s="214" t="s">
        <v>147</v>
      </c>
      <c r="L320" s="219"/>
      <c r="M320" s="220" t="s">
        <v>1</v>
      </c>
      <c r="N320" s="221" t="s">
        <v>40</v>
      </c>
      <c r="O320" s="75"/>
      <c r="P320" s="187">
        <f>O320*H320</f>
        <v>0</v>
      </c>
      <c r="Q320" s="187">
        <v>1</v>
      </c>
      <c r="R320" s="187">
        <f>Q320*H320</f>
        <v>2011.0029999999999</v>
      </c>
      <c r="S320" s="187">
        <v>0</v>
      </c>
      <c r="T320" s="188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189" t="s">
        <v>165</v>
      </c>
      <c r="AT320" s="189" t="s">
        <v>162</v>
      </c>
      <c r="AU320" s="189" t="s">
        <v>84</v>
      </c>
      <c r="AY320" s="17" t="s">
        <v>140</v>
      </c>
      <c r="BE320" s="190">
        <f>IF(N320="základní",J320,0)</f>
        <v>0</v>
      </c>
      <c r="BF320" s="190">
        <f>IF(N320="snížená",J320,0)</f>
        <v>0</v>
      </c>
      <c r="BG320" s="190">
        <f>IF(N320="zákl. přenesená",J320,0)</f>
        <v>0</v>
      </c>
      <c r="BH320" s="190">
        <f>IF(N320="sníž. přenesená",J320,0)</f>
        <v>0</v>
      </c>
      <c r="BI320" s="190">
        <f>IF(N320="nulová",J320,0)</f>
        <v>0</v>
      </c>
      <c r="BJ320" s="17" t="s">
        <v>82</v>
      </c>
      <c r="BK320" s="190">
        <f>ROUND(I320*H320,2)</f>
        <v>0</v>
      </c>
      <c r="BL320" s="17" t="s">
        <v>148</v>
      </c>
      <c r="BM320" s="189" t="s">
        <v>448</v>
      </c>
    </row>
    <row r="321" s="13" customFormat="1">
      <c r="A321" s="13"/>
      <c r="B321" s="191"/>
      <c r="C321" s="13"/>
      <c r="D321" s="192" t="s">
        <v>150</v>
      </c>
      <c r="E321" s="193" t="s">
        <v>1</v>
      </c>
      <c r="F321" s="194" t="s">
        <v>449</v>
      </c>
      <c r="G321" s="13"/>
      <c r="H321" s="195">
        <v>55.835999999999999</v>
      </c>
      <c r="I321" s="196"/>
      <c r="J321" s="13"/>
      <c r="K321" s="13"/>
      <c r="L321" s="191"/>
      <c r="M321" s="197"/>
      <c r="N321" s="198"/>
      <c r="O321" s="198"/>
      <c r="P321" s="198"/>
      <c r="Q321" s="198"/>
      <c r="R321" s="198"/>
      <c r="S321" s="198"/>
      <c r="T321" s="199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93" t="s">
        <v>150</v>
      </c>
      <c r="AU321" s="193" t="s">
        <v>84</v>
      </c>
      <c r="AV321" s="13" t="s">
        <v>84</v>
      </c>
      <c r="AW321" s="13" t="s">
        <v>31</v>
      </c>
      <c r="AX321" s="13" t="s">
        <v>75</v>
      </c>
      <c r="AY321" s="193" t="s">
        <v>140</v>
      </c>
    </row>
    <row r="322" s="13" customFormat="1">
      <c r="A322" s="13"/>
      <c r="B322" s="191"/>
      <c r="C322" s="13"/>
      <c r="D322" s="192" t="s">
        <v>150</v>
      </c>
      <c r="E322" s="193" t="s">
        <v>1</v>
      </c>
      <c r="F322" s="194" t="s">
        <v>450</v>
      </c>
      <c r="G322" s="13"/>
      <c r="H322" s="195">
        <v>458.47399999999999</v>
      </c>
      <c r="I322" s="196"/>
      <c r="J322" s="13"/>
      <c r="K322" s="13"/>
      <c r="L322" s="191"/>
      <c r="M322" s="197"/>
      <c r="N322" s="198"/>
      <c r="O322" s="198"/>
      <c r="P322" s="198"/>
      <c r="Q322" s="198"/>
      <c r="R322" s="198"/>
      <c r="S322" s="198"/>
      <c r="T322" s="19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93" t="s">
        <v>150</v>
      </c>
      <c r="AU322" s="193" t="s">
        <v>84</v>
      </c>
      <c r="AV322" s="13" t="s">
        <v>84</v>
      </c>
      <c r="AW322" s="13" t="s">
        <v>31</v>
      </c>
      <c r="AX322" s="13" t="s">
        <v>75</v>
      </c>
      <c r="AY322" s="193" t="s">
        <v>140</v>
      </c>
    </row>
    <row r="323" s="13" customFormat="1">
      <c r="A323" s="13"/>
      <c r="B323" s="191"/>
      <c r="C323" s="13"/>
      <c r="D323" s="192" t="s">
        <v>150</v>
      </c>
      <c r="E323" s="193" t="s">
        <v>1</v>
      </c>
      <c r="F323" s="194" t="s">
        <v>451</v>
      </c>
      <c r="G323" s="13"/>
      <c r="H323" s="195">
        <v>1198.8489999999999</v>
      </c>
      <c r="I323" s="196"/>
      <c r="J323" s="13"/>
      <c r="K323" s="13"/>
      <c r="L323" s="191"/>
      <c r="M323" s="197"/>
      <c r="N323" s="198"/>
      <c r="O323" s="198"/>
      <c r="P323" s="198"/>
      <c r="Q323" s="198"/>
      <c r="R323" s="198"/>
      <c r="S323" s="198"/>
      <c r="T323" s="19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93" t="s">
        <v>150</v>
      </c>
      <c r="AU323" s="193" t="s">
        <v>84</v>
      </c>
      <c r="AV323" s="13" t="s">
        <v>84</v>
      </c>
      <c r="AW323" s="13" t="s">
        <v>31</v>
      </c>
      <c r="AX323" s="13" t="s">
        <v>75</v>
      </c>
      <c r="AY323" s="193" t="s">
        <v>140</v>
      </c>
    </row>
    <row r="324" s="13" customFormat="1">
      <c r="A324" s="13"/>
      <c r="B324" s="191"/>
      <c r="C324" s="13"/>
      <c r="D324" s="192" t="s">
        <v>150</v>
      </c>
      <c r="E324" s="193" t="s">
        <v>1</v>
      </c>
      <c r="F324" s="194" t="s">
        <v>452</v>
      </c>
      <c r="G324" s="13"/>
      <c r="H324" s="195">
        <v>53.043999999999997</v>
      </c>
      <c r="I324" s="196"/>
      <c r="J324" s="13"/>
      <c r="K324" s="13"/>
      <c r="L324" s="191"/>
      <c r="M324" s="197"/>
      <c r="N324" s="198"/>
      <c r="O324" s="198"/>
      <c r="P324" s="198"/>
      <c r="Q324" s="198"/>
      <c r="R324" s="198"/>
      <c r="S324" s="198"/>
      <c r="T324" s="19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3" t="s">
        <v>150</v>
      </c>
      <c r="AU324" s="193" t="s">
        <v>84</v>
      </c>
      <c r="AV324" s="13" t="s">
        <v>84</v>
      </c>
      <c r="AW324" s="13" t="s">
        <v>31</v>
      </c>
      <c r="AX324" s="13" t="s">
        <v>75</v>
      </c>
      <c r="AY324" s="193" t="s">
        <v>140</v>
      </c>
    </row>
    <row r="325" s="13" customFormat="1">
      <c r="A325" s="13"/>
      <c r="B325" s="191"/>
      <c r="C325" s="13"/>
      <c r="D325" s="192" t="s">
        <v>150</v>
      </c>
      <c r="E325" s="193" t="s">
        <v>1</v>
      </c>
      <c r="F325" s="194" t="s">
        <v>453</v>
      </c>
      <c r="G325" s="13"/>
      <c r="H325" s="195">
        <v>126</v>
      </c>
      <c r="I325" s="196"/>
      <c r="J325" s="13"/>
      <c r="K325" s="13"/>
      <c r="L325" s="191"/>
      <c r="M325" s="197"/>
      <c r="N325" s="198"/>
      <c r="O325" s="198"/>
      <c r="P325" s="198"/>
      <c r="Q325" s="198"/>
      <c r="R325" s="198"/>
      <c r="S325" s="198"/>
      <c r="T325" s="19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93" t="s">
        <v>150</v>
      </c>
      <c r="AU325" s="193" t="s">
        <v>84</v>
      </c>
      <c r="AV325" s="13" t="s">
        <v>84</v>
      </c>
      <c r="AW325" s="13" t="s">
        <v>31</v>
      </c>
      <c r="AX325" s="13" t="s">
        <v>75</v>
      </c>
      <c r="AY325" s="193" t="s">
        <v>140</v>
      </c>
    </row>
    <row r="326" s="13" customFormat="1">
      <c r="A326" s="13"/>
      <c r="B326" s="191"/>
      <c r="C326" s="13"/>
      <c r="D326" s="192" t="s">
        <v>150</v>
      </c>
      <c r="E326" s="193" t="s">
        <v>1</v>
      </c>
      <c r="F326" s="194" t="s">
        <v>454</v>
      </c>
      <c r="G326" s="13"/>
      <c r="H326" s="195">
        <v>18</v>
      </c>
      <c r="I326" s="196"/>
      <c r="J326" s="13"/>
      <c r="K326" s="13"/>
      <c r="L326" s="191"/>
      <c r="M326" s="197"/>
      <c r="N326" s="198"/>
      <c r="O326" s="198"/>
      <c r="P326" s="198"/>
      <c r="Q326" s="198"/>
      <c r="R326" s="198"/>
      <c r="S326" s="198"/>
      <c r="T326" s="19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93" t="s">
        <v>150</v>
      </c>
      <c r="AU326" s="193" t="s">
        <v>84</v>
      </c>
      <c r="AV326" s="13" t="s">
        <v>84</v>
      </c>
      <c r="AW326" s="13" t="s">
        <v>31</v>
      </c>
      <c r="AX326" s="13" t="s">
        <v>75</v>
      </c>
      <c r="AY326" s="193" t="s">
        <v>140</v>
      </c>
    </row>
    <row r="327" s="13" customFormat="1">
      <c r="A327" s="13"/>
      <c r="B327" s="191"/>
      <c r="C327" s="13"/>
      <c r="D327" s="192" t="s">
        <v>150</v>
      </c>
      <c r="E327" s="193" t="s">
        <v>1</v>
      </c>
      <c r="F327" s="194" t="s">
        <v>455</v>
      </c>
      <c r="G327" s="13"/>
      <c r="H327" s="195">
        <v>100.8</v>
      </c>
      <c r="I327" s="196"/>
      <c r="J327" s="13"/>
      <c r="K327" s="13"/>
      <c r="L327" s="191"/>
      <c r="M327" s="197"/>
      <c r="N327" s="198"/>
      <c r="O327" s="198"/>
      <c r="P327" s="198"/>
      <c r="Q327" s="198"/>
      <c r="R327" s="198"/>
      <c r="S327" s="198"/>
      <c r="T327" s="19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93" t="s">
        <v>150</v>
      </c>
      <c r="AU327" s="193" t="s">
        <v>84</v>
      </c>
      <c r="AV327" s="13" t="s">
        <v>84</v>
      </c>
      <c r="AW327" s="13" t="s">
        <v>31</v>
      </c>
      <c r="AX327" s="13" t="s">
        <v>75</v>
      </c>
      <c r="AY327" s="193" t="s">
        <v>140</v>
      </c>
    </row>
    <row r="328" s="14" customFormat="1">
      <c r="A328" s="14"/>
      <c r="B328" s="200"/>
      <c r="C328" s="14"/>
      <c r="D328" s="192" t="s">
        <v>150</v>
      </c>
      <c r="E328" s="201" t="s">
        <v>1</v>
      </c>
      <c r="F328" s="202" t="s">
        <v>154</v>
      </c>
      <c r="G328" s="14"/>
      <c r="H328" s="203">
        <v>2011.0029999999999</v>
      </c>
      <c r="I328" s="204"/>
      <c r="J328" s="14"/>
      <c r="K328" s="14"/>
      <c r="L328" s="200"/>
      <c r="M328" s="205"/>
      <c r="N328" s="206"/>
      <c r="O328" s="206"/>
      <c r="P328" s="206"/>
      <c r="Q328" s="206"/>
      <c r="R328" s="206"/>
      <c r="S328" s="206"/>
      <c r="T328" s="207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01" t="s">
        <v>150</v>
      </c>
      <c r="AU328" s="201" t="s">
        <v>84</v>
      </c>
      <c r="AV328" s="14" t="s">
        <v>148</v>
      </c>
      <c r="AW328" s="14" t="s">
        <v>31</v>
      </c>
      <c r="AX328" s="14" t="s">
        <v>82</v>
      </c>
      <c r="AY328" s="201" t="s">
        <v>140</v>
      </c>
    </row>
    <row r="329" s="2" customFormat="1" ht="24.15" customHeight="1">
      <c r="A329" s="36"/>
      <c r="B329" s="177"/>
      <c r="C329" s="178" t="s">
        <v>456</v>
      </c>
      <c r="D329" s="178" t="s">
        <v>143</v>
      </c>
      <c r="E329" s="179" t="s">
        <v>457</v>
      </c>
      <c r="F329" s="180" t="s">
        <v>458</v>
      </c>
      <c r="G329" s="181" t="s">
        <v>177</v>
      </c>
      <c r="H329" s="182">
        <v>0.57399999999999995</v>
      </c>
      <c r="I329" s="183"/>
      <c r="J329" s="184">
        <f>ROUND(I329*H329,2)</f>
        <v>0</v>
      </c>
      <c r="K329" s="180" t="s">
        <v>147</v>
      </c>
      <c r="L329" s="37"/>
      <c r="M329" s="185" t="s">
        <v>1</v>
      </c>
      <c r="N329" s="186" t="s">
        <v>40</v>
      </c>
      <c r="O329" s="75"/>
      <c r="P329" s="187">
        <f>O329*H329</f>
        <v>0</v>
      </c>
      <c r="Q329" s="187">
        <v>0</v>
      </c>
      <c r="R329" s="187">
        <f>Q329*H329</f>
        <v>0</v>
      </c>
      <c r="S329" s="187">
        <v>0</v>
      </c>
      <c r="T329" s="188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189" t="s">
        <v>148</v>
      </c>
      <c r="AT329" s="189" t="s">
        <v>143</v>
      </c>
      <c r="AU329" s="189" t="s">
        <v>84</v>
      </c>
      <c r="AY329" s="17" t="s">
        <v>140</v>
      </c>
      <c r="BE329" s="190">
        <f>IF(N329="základní",J329,0)</f>
        <v>0</v>
      </c>
      <c r="BF329" s="190">
        <f>IF(N329="snížená",J329,0)</f>
        <v>0</v>
      </c>
      <c r="BG329" s="190">
        <f>IF(N329="zákl. přenesená",J329,0)</f>
        <v>0</v>
      </c>
      <c r="BH329" s="190">
        <f>IF(N329="sníž. přenesená",J329,0)</f>
        <v>0</v>
      </c>
      <c r="BI329" s="190">
        <f>IF(N329="nulová",J329,0)</f>
        <v>0</v>
      </c>
      <c r="BJ329" s="17" t="s">
        <v>82</v>
      </c>
      <c r="BK329" s="190">
        <f>ROUND(I329*H329,2)</f>
        <v>0</v>
      </c>
      <c r="BL329" s="17" t="s">
        <v>148</v>
      </c>
      <c r="BM329" s="189" t="s">
        <v>459</v>
      </c>
    </row>
    <row r="330" s="13" customFormat="1">
      <c r="A330" s="13"/>
      <c r="B330" s="191"/>
      <c r="C330" s="13"/>
      <c r="D330" s="192" t="s">
        <v>150</v>
      </c>
      <c r="E330" s="193" t="s">
        <v>1</v>
      </c>
      <c r="F330" s="194" t="s">
        <v>460</v>
      </c>
      <c r="G330" s="13"/>
      <c r="H330" s="195">
        <v>0.16800000000000001</v>
      </c>
      <c r="I330" s="196"/>
      <c r="J330" s="13"/>
      <c r="K330" s="13"/>
      <c r="L330" s="191"/>
      <c r="M330" s="197"/>
      <c r="N330" s="198"/>
      <c r="O330" s="198"/>
      <c r="P330" s="198"/>
      <c r="Q330" s="198"/>
      <c r="R330" s="198"/>
      <c r="S330" s="198"/>
      <c r="T330" s="19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93" t="s">
        <v>150</v>
      </c>
      <c r="AU330" s="193" t="s">
        <v>84</v>
      </c>
      <c r="AV330" s="13" t="s">
        <v>84</v>
      </c>
      <c r="AW330" s="13" t="s">
        <v>31</v>
      </c>
      <c r="AX330" s="13" t="s">
        <v>75</v>
      </c>
      <c r="AY330" s="193" t="s">
        <v>140</v>
      </c>
    </row>
    <row r="331" s="13" customFormat="1">
      <c r="A331" s="13"/>
      <c r="B331" s="191"/>
      <c r="C331" s="13"/>
      <c r="D331" s="192" t="s">
        <v>150</v>
      </c>
      <c r="E331" s="193" t="s">
        <v>1</v>
      </c>
      <c r="F331" s="194" t="s">
        <v>461</v>
      </c>
      <c r="G331" s="13"/>
      <c r="H331" s="195">
        <v>0.40600000000000003</v>
      </c>
      <c r="I331" s="196"/>
      <c r="J331" s="13"/>
      <c r="K331" s="13"/>
      <c r="L331" s="191"/>
      <c r="M331" s="197"/>
      <c r="N331" s="198"/>
      <c r="O331" s="198"/>
      <c r="P331" s="198"/>
      <c r="Q331" s="198"/>
      <c r="R331" s="198"/>
      <c r="S331" s="198"/>
      <c r="T331" s="199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3" t="s">
        <v>150</v>
      </c>
      <c r="AU331" s="193" t="s">
        <v>84</v>
      </c>
      <c r="AV331" s="13" t="s">
        <v>84</v>
      </c>
      <c r="AW331" s="13" t="s">
        <v>31</v>
      </c>
      <c r="AX331" s="13" t="s">
        <v>75</v>
      </c>
      <c r="AY331" s="193" t="s">
        <v>140</v>
      </c>
    </row>
    <row r="332" s="14" customFormat="1">
      <c r="A332" s="14"/>
      <c r="B332" s="200"/>
      <c r="C332" s="14"/>
      <c r="D332" s="192" t="s">
        <v>150</v>
      </c>
      <c r="E332" s="201" t="s">
        <v>1</v>
      </c>
      <c r="F332" s="202" t="s">
        <v>154</v>
      </c>
      <c r="G332" s="14"/>
      <c r="H332" s="203">
        <v>0.57399999999999995</v>
      </c>
      <c r="I332" s="204"/>
      <c r="J332" s="14"/>
      <c r="K332" s="14"/>
      <c r="L332" s="200"/>
      <c r="M332" s="205"/>
      <c r="N332" s="206"/>
      <c r="O332" s="206"/>
      <c r="P332" s="206"/>
      <c r="Q332" s="206"/>
      <c r="R332" s="206"/>
      <c r="S332" s="206"/>
      <c r="T332" s="207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01" t="s">
        <v>150</v>
      </c>
      <c r="AU332" s="201" t="s">
        <v>84</v>
      </c>
      <c r="AV332" s="14" t="s">
        <v>148</v>
      </c>
      <c r="AW332" s="14" t="s">
        <v>31</v>
      </c>
      <c r="AX332" s="14" t="s">
        <v>82</v>
      </c>
      <c r="AY332" s="201" t="s">
        <v>140</v>
      </c>
    </row>
    <row r="333" s="2" customFormat="1" ht="37.8" customHeight="1">
      <c r="A333" s="36"/>
      <c r="B333" s="177"/>
      <c r="C333" s="178" t="s">
        <v>462</v>
      </c>
      <c r="D333" s="178" t="s">
        <v>143</v>
      </c>
      <c r="E333" s="179" t="s">
        <v>463</v>
      </c>
      <c r="F333" s="180" t="s">
        <v>464</v>
      </c>
      <c r="G333" s="181" t="s">
        <v>185</v>
      </c>
      <c r="H333" s="182">
        <v>428</v>
      </c>
      <c r="I333" s="183"/>
      <c r="J333" s="184">
        <f>ROUND(I333*H333,2)</f>
        <v>0</v>
      </c>
      <c r="K333" s="180" t="s">
        <v>147</v>
      </c>
      <c r="L333" s="37"/>
      <c r="M333" s="185" t="s">
        <v>1</v>
      </c>
      <c r="N333" s="186" t="s">
        <v>40</v>
      </c>
      <c r="O333" s="75"/>
      <c r="P333" s="187">
        <f>O333*H333</f>
        <v>0</v>
      </c>
      <c r="Q333" s="187">
        <v>0</v>
      </c>
      <c r="R333" s="187">
        <f>Q333*H333</f>
        <v>0</v>
      </c>
      <c r="S333" s="187">
        <v>0</v>
      </c>
      <c r="T333" s="188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189" t="s">
        <v>148</v>
      </c>
      <c r="AT333" s="189" t="s">
        <v>143</v>
      </c>
      <c r="AU333" s="189" t="s">
        <v>84</v>
      </c>
      <c r="AY333" s="17" t="s">
        <v>140</v>
      </c>
      <c r="BE333" s="190">
        <f>IF(N333="základní",J333,0)</f>
        <v>0</v>
      </c>
      <c r="BF333" s="190">
        <f>IF(N333="snížená",J333,0)</f>
        <v>0</v>
      </c>
      <c r="BG333" s="190">
        <f>IF(N333="zákl. přenesená",J333,0)</f>
        <v>0</v>
      </c>
      <c r="BH333" s="190">
        <f>IF(N333="sníž. přenesená",J333,0)</f>
        <v>0</v>
      </c>
      <c r="BI333" s="190">
        <f>IF(N333="nulová",J333,0)</f>
        <v>0</v>
      </c>
      <c r="BJ333" s="17" t="s">
        <v>82</v>
      </c>
      <c r="BK333" s="190">
        <f>ROUND(I333*H333,2)</f>
        <v>0</v>
      </c>
      <c r="BL333" s="17" t="s">
        <v>148</v>
      </c>
      <c r="BM333" s="189" t="s">
        <v>465</v>
      </c>
    </row>
    <row r="334" s="13" customFormat="1">
      <c r="A334" s="13"/>
      <c r="B334" s="191"/>
      <c r="C334" s="13"/>
      <c r="D334" s="192" t="s">
        <v>150</v>
      </c>
      <c r="E334" s="193" t="s">
        <v>1</v>
      </c>
      <c r="F334" s="194" t="s">
        <v>466</v>
      </c>
      <c r="G334" s="13"/>
      <c r="H334" s="195">
        <v>236</v>
      </c>
      <c r="I334" s="196"/>
      <c r="J334" s="13"/>
      <c r="K334" s="13"/>
      <c r="L334" s="191"/>
      <c r="M334" s="197"/>
      <c r="N334" s="198"/>
      <c r="O334" s="198"/>
      <c r="P334" s="198"/>
      <c r="Q334" s="198"/>
      <c r="R334" s="198"/>
      <c r="S334" s="198"/>
      <c r="T334" s="19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93" t="s">
        <v>150</v>
      </c>
      <c r="AU334" s="193" t="s">
        <v>84</v>
      </c>
      <c r="AV334" s="13" t="s">
        <v>84</v>
      </c>
      <c r="AW334" s="13" t="s">
        <v>31</v>
      </c>
      <c r="AX334" s="13" t="s">
        <v>75</v>
      </c>
      <c r="AY334" s="193" t="s">
        <v>140</v>
      </c>
    </row>
    <row r="335" s="13" customFormat="1">
      <c r="A335" s="13"/>
      <c r="B335" s="191"/>
      <c r="C335" s="13"/>
      <c r="D335" s="192" t="s">
        <v>150</v>
      </c>
      <c r="E335" s="193" t="s">
        <v>1</v>
      </c>
      <c r="F335" s="194" t="s">
        <v>467</v>
      </c>
      <c r="G335" s="13"/>
      <c r="H335" s="195">
        <v>192</v>
      </c>
      <c r="I335" s="196"/>
      <c r="J335" s="13"/>
      <c r="K335" s="13"/>
      <c r="L335" s="191"/>
      <c r="M335" s="197"/>
      <c r="N335" s="198"/>
      <c r="O335" s="198"/>
      <c r="P335" s="198"/>
      <c r="Q335" s="198"/>
      <c r="R335" s="198"/>
      <c r="S335" s="198"/>
      <c r="T335" s="19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93" t="s">
        <v>150</v>
      </c>
      <c r="AU335" s="193" t="s">
        <v>84</v>
      </c>
      <c r="AV335" s="13" t="s">
        <v>84</v>
      </c>
      <c r="AW335" s="13" t="s">
        <v>31</v>
      </c>
      <c r="AX335" s="13" t="s">
        <v>75</v>
      </c>
      <c r="AY335" s="193" t="s">
        <v>140</v>
      </c>
    </row>
    <row r="336" s="14" customFormat="1">
      <c r="A336" s="14"/>
      <c r="B336" s="200"/>
      <c r="C336" s="14"/>
      <c r="D336" s="192" t="s">
        <v>150</v>
      </c>
      <c r="E336" s="201" t="s">
        <v>1</v>
      </c>
      <c r="F336" s="202" t="s">
        <v>154</v>
      </c>
      <c r="G336" s="14"/>
      <c r="H336" s="203">
        <v>428</v>
      </c>
      <c r="I336" s="204"/>
      <c r="J336" s="14"/>
      <c r="K336" s="14"/>
      <c r="L336" s="200"/>
      <c r="M336" s="205"/>
      <c r="N336" s="206"/>
      <c r="O336" s="206"/>
      <c r="P336" s="206"/>
      <c r="Q336" s="206"/>
      <c r="R336" s="206"/>
      <c r="S336" s="206"/>
      <c r="T336" s="20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01" t="s">
        <v>150</v>
      </c>
      <c r="AU336" s="201" t="s">
        <v>84</v>
      </c>
      <c r="AV336" s="14" t="s">
        <v>148</v>
      </c>
      <c r="AW336" s="14" t="s">
        <v>31</v>
      </c>
      <c r="AX336" s="14" t="s">
        <v>82</v>
      </c>
      <c r="AY336" s="201" t="s">
        <v>140</v>
      </c>
    </row>
    <row r="337" s="2" customFormat="1" ht="24.15" customHeight="1">
      <c r="A337" s="36"/>
      <c r="B337" s="177"/>
      <c r="C337" s="178" t="s">
        <v>468</v>
      </c>
      <c r="D337" s="178" t="s">
        <v>143</v>
      </c>
      <c r="E337" s="179" t="s">
        <v>469</v>
      </c>
      <c r="F337" s="180" t="s">
        <v>470</v>
      </c>
      <c r="G337" s="181" t="s">
        <v>185</v>
      </c>
      <c r="H337" s="182">
        <v>20</v>
      </c>
      <c r="I337" s="183"/>
      <c r="J337" s="184">
        <f>ROUND(I337*H337,2)</f>
        <v>0</v>
      </c>
      <c r="K337" s="180" t="s">
        <v>147</v>
      </c>
      <c r="L337" s="37"/>
      <c r="M337" s="185" t="s">
        <v>1</v>
      </c>
      <c r="N337" s="186" t="s">
        <v>40</v>
      </c>
      <c r="O337" s="75"/>
      <c r="P337" s="187">
        <f>O337*H337</f>
        <v>0</v>
      </c>
      <c r="Q337" s="187">
        <v>0</v>
      </c>
      <c r="R337" s="187">
        <f>Q337*H337</f>
        <v>0</v>
      </c>
      <c r="S337" s="187">
        <v>0</v>
      </c>
      <c r="T337" s="188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189" t="s">
        <v>148</v>
      </c>
      <c r="AT337" s="189" t="s">
        <v>143</v>
      </c>
      <c r="AU337" s="189" t="s">
        <v>84</v>
      </c>
      <c r="AY337" s="17" t="s">
        <v>140</v>
      </c>
      <c r="BE337" s="190">
        <f>IF(N337="základní",J337,0)</f>
        <v>0</v>
      </c>
      <c r="BF337" s="190">
        <f>IF(N337="snížená",J337,0)</f>
        <v>0</v>
      </c>
      <c r="BG337" s="190">
        <f>IF(N337="zákl. přenesená",J337,0)</f>
        <v>0</v>
      </c>
      <c r="BH337" s="190">
        <f>IF(N337="sníž. přenesená",J337,0)</f>
        <v>0</v>
      </c>
      <c r="BI337" s="190">
        <f>IF(N337="nulová",J337,0)</f>
        <v>0</v>
      </c>
      <c r="BJ337" s="17" t="s">
        <v>82</v>
      </c>
      <c r="BK337" s="190">
        <f>ROUND(I337*H337,2)</f>
        <v>0</v>
      </c>
      <c r="BL337" s="17" t="s">
        <v>148</v>
      </c>
      <c r="BM337" s="189" t="s">
        <v>471</v>
      </c>
    </row>
    <row r="338" s="13" customFormat="1">
      <c r="A338" s="13"/>
      <c r="B338" s="191"/>
      <c r="C338" s="13"/>
      <c r="D338" s="192" t="s">
        <v>150</v>
      </c>
      <c r="E338" s="193" t="s">
        <v>1</v>
      </c>
      <c r="F338" s="194" t="s">
        <v>472</v>
      </c>
      <c r="G338" s="13"/>
      <c r="H338" s="195">
        <v>20</v>
      </c>
      <c r="I338" s="196"/>
      <c r="J338" s="13"/>
      <c r="K338" s="13"/>
      <c r="L338" s="191"/>
      <c r="M338" s="197"/>
      <c r="N338" s="198"/>
      <c r="O338" s="198"/>
      <c r="P338" s="198"/>
      <c r="Q338" s="198"/>
      <c r="R338" s="198"/>
      <c r="S338" s="198"/>
      <c r="T338" s="19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3" t="s">
        <v>150</v>
      </c>
      <c r="AU338" s="193" t="s">
        <v>84</v>
      </c>
      <c r="AV338" s="13" t="s">
        <v>84</v>
      </c>
      <c r="AW338" s="13" t="s">
        <v>31</v>
      </c>
      <c r="AX338" s="13" t="s">
        <v>75</v>
      </c>
      <c r="AY338" s="193" t="s">
        <v>140</v>
      </c>
    </row>
    <row r="339" s="14" customFormat="1">
      <c r="A339" s="14"/>
      <c r="B339" s="200"/>
      <c r="C339" s="14"/>
      <c r="D339" s="192" t="s">
        <v>150</v>
      </c>
      <c r="E339" s="201" t="s">
        <v>1</v>
      </c>
      <c r="F339" s="202" t="s">
        <v>154</v>
      </c>
      <c r="G339" s="14"/>
      <c r="H339" s="203">
        <v>20</v>
      </c>
      <c r="I339" s="204"/>
      <c r="J339" s="14"/>
      <c r="K339" s="14"/>
      <c r="L339" s="200"/>
      <c r="M339" s="205"/>
      <c r="N339" s="206"/>
      <c r="O339" s="206"/>
      <c r="P339" s="206"/>
      <c r="Q339" s="206"/>
      <c r="R339" s="206"/>
      <c r="S339" s="206"/>
      <c r="T339" s="20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01" t="s">
        <v>150</v>
      </c>
      <c r="AU339" s="201" t="s">
        <v>84</v>
      </c>
      <c r="AV339" s="14" t="s">
        <v>148</v>
      </c>
      <c r="AW339" s="14" t="s">
        <v>31</v>
      </c>
      <c r="AX339" s="14" t="s">
        <v>82</v>
      </c>
      <c r="AY339" s="201" t="s">
        <v>140</v>
      </c>
    </row>
    <row r="340" s="2" customFormat="1" ht="24.15" customHeight="1">
      <c r="A340" s="36"/>
      <c r="B340" s="177"/>
      <c r="C340" s="178" t="s">
        <v>473</v>
      </c>
      <c r="D340" s="178" t="s">
        <v>143</v>
      </c>
      <c r="E340" s="179" t="s">
        <v>474</v>
      </c>
      <c r="F340" s="180" t="s">
        <v>475</v>
      </c>
      <c r="G340" s="181" t="s">
        <v>185</v>
      </c>
      <c r="H340" s="182">
        <v>24</v>
      </c>
      <c r="I340" s="183"/>
      <c r="J340" s="184">
        <f>ROUND(I340*H340,2)</f>
        <v>0</v>
      </c>
      <c r="K340" s="180" t="s">
        <v>147</v>
      </c>
      <c r="L340" s="37"/>
      <c r="M340" s="185" t="s">
        <v>1</v>
      </c>
      <c r="N340" s="186" t="s">
        <v>40</v>
      </c>
      <c r="O340" s="75"/>
      <c r="P340" s="187">
        <f>O340*H340</f>
        <v>0</v>
      </c>
      <c r="Q340" s="187">
        <v>0</v>
      </c>
      <c r="R340" s="187">
        <f>Q340*H340</f>
        <v>0</v>
      </c>
      <c r="S340" s="187">
        <v>0</v>
      </c>
      <c r="T340" s="188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189" t="s">
        <v>148</v>
      </c>
      <c r="AT340" s="189" t="s">
        <v>143</v>
      </c>
      <c r="AU340" s="189" t="s">
        <v>84</v>
      </c>
      <c r="AY340" s="17" t="s">
        <v>140</v>
      </c>
      <c r="BE340" s="190">
        <f>IF(N340="základní",J340,0)</f>
        <v>0</v>
      </c>
      <c r="BF340" s="190">
        <f>IF(N340="snížená",J340,0)</f>
        <v>0</v>
      </c>
      <c r="BG340" s="190">
        <f>IF(N340="zákl. přenesená",J340,0)</f>
        <v>0</v>
      </c>
      <c r="BH340" s="190">
        <f>IF(N340="sníž. přenesená",J340,0)</f>
        <v>0</v>
      </c>
      <c r="BI340" s="190">
        <f>IF(N340="nulová",J340,0)</f>
        <v>0</v>
      </c>
      <c r="BJ340" s="17" t="s">
        <v>82</v>
      </c>
      <c r="BK340" s="190">
        <f>ROUND(I340*H340,2)</f>
        <v>0</v>
      </c>
      <c r="BL340" s="17" t="s">
        <v>148</v>
      </c>
      <c r="BM340" s="189" t="s">
        <v>476</v>
      </c>
    </row>
    <row r="341" s="13" customFormat="1">
      <c r="A341" s="13"/>
      <c r="B341" s="191"/>
      <c r="C341" s="13"/>
      <c r="D341" s="192" t="s">
        <v>150</v>
      </c>
      <c r="E341" s="193" t="s">
        <v>1</v>
      </c>
      <c r="F341" s="194" t="s">
        <v>477</v>
      </c>
      <c r="G341" s="13"/>
      <c r="H341" s="195">
        <v>24</v>
      </c>
      <c r="I341" s="196"/>
      <c r="J341" s="13"/>
      <c r="K341" s="13"/>
      <c r="L341" s="191"/>
      <c r="M341" s="197"/>
      <c r="N341" s="198"/>
      <c r="O341" s="198"/>
      <c r="P341" s="198"/>
      <c r="Q341" s="198"/>
      <c r="R341" s="198"/>
      <c r="S341" s="198"/>
      <c r="T341" s="19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93" t="s">
        <v>150</v>
      </c>
      <c r="AU341" s="193" t="s">
        <v>84</v>
      </c>
      <c r="AV341" s="13" t="s">
        <v>84</v>
      </c>
      <c r="AW341" s="13" t="s">
        <v>31</v>
      </c>
      <c r="AX341" s="13" t="s">
        <v>75</v>
      </c>
      <c r="AY341" s="193" t="s">
        <v>140</v>
      </c>
    </row>
    <row r="342" s="14" customFormat="1">
      <c r="A342" s="14"/>
      <c r="B342" s="200"/>
      <c r="C342" s="14"/>
      <c r="D342" s="192" t="s">
        <v>150</v>
      </c>
      <c r="E342" s="201" t="s">
        <v>1</v>
      </c>
      <c r="F342" s="202" t="s">
        <v>154</v>
      </c>
      <c r="G342" s="14"/>
      <c r="H342" s="203">
        <v>24</v>
      </c>
      <c r="I342" s="204"/>
      <c r="J342" s="14"/>
      <c r="K342" s="14"/>
      <c r="L342" s="200"/>
      <c r="M342" s="205"/>
      <c r="N342" s="206"/>
      <c r="O342" s="206"/>
      <c r="P342" s="206"/>
      <c r="Q342" s="206"/>
      <c r="R342" s="206"/>
      <c r="S342" s="206"/>
      <c r="T342" s="207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01" t="s">
        <v>150</v>
      </c>
      <c r="AU342" s="201" t="s">
        <v>84</v>
      </c>
      <c r="AV342" s="14" t="s">
        <v>148</v>
      </c>
      <c r="AW342" s="14" t="s">
        <v>31</v>
      </c>
      <c r="AX342" s="14" t="s">
        <v>82</v>
      </c>
      <c r="AY342" s="201" t="s">
        <v>140</v>
      </c>
    </row>
    <row r="343" s="2" customFormat="1" ht="62.7" customHeight="1">
      <c r="A343" s="36"/>
      <c r="B343" s="177"/>
      <c r="C343" s="178" t="s">
        <v>478</v>
      </c>
      <c r="D343" s="178" t="s">
        <v>143</v>
      </c>
      <c r="E343" s="179" t="s">
        <v>479</v>
      </c>
      <c r="F343" s="180" t="s">
        <v>480</v>
      </c>
      <c r="G343" s="181" t="s">
        <v>177</v>
      </c>
      <c r="H343" s="182">
        <v>0.078</v>
      </c>
      <c r="I343" s="183"/>
      <c r="J343" s="184">
        <f>ROUND(I343*H343,2)</f>
        <v>0</v>
      </c>
      <c r="K343" s="180" t="s">
        <v>147</v>
      </c>
      <c r="L343" s="37"/>
      <c r="M343" s="185" t="s">
        <v>1</v>
      </c>
      <c r="N343" s="186" t="s">
        <v>40</v>
      </c>
      <c r="O343" s="75"/>
      <c r="P343" s="187">
        <f>O343*H343</f>
        <v>0</v>
      </c>
      <c r="Q343" s="187">
        <v>0</v>
      </c>
      <c r="R343" s="187">
        <f>Q343*H343</f>
        <v>0</v>
      </c>
      <c r="S343" s="187">
        <v>0</v>
      </c>
      <c r="T343" s="188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189" t="s">
        <v>148</v>
      </c>
      <c r="AT343" s="189" t="s">
        <v>143</v>
      </c>
      <c r="AU343" s="189" t="s">
        <v>84</v>
      </c>
      <c r="AY343" s="17" t="s">
        <v>140</v>
      </c>
      <c r="BE343" s="190">
        <f>IF(N343="základní",J343,0)</f>
        <v>0</v>
      </c>
      <c r="BF343" s="190">
        <f>IF(N343="snížená",J343,0)</f>
        <v>0</v>
      </c>
      <c r="BG343" s="190">
        <f>IF(N343="zákl. přenesená",J343,0)</f>
        <v>0</v>
      </c>
      <c r="BH343" s="190">
        <f>IF(N343="sníž. přenesená",J343,0)</f>
        <v>0</v>
      </c>
      <c r="BI343" s="190">
        <f>IF(N343="nulová",J343,0)</f>
        <v>0</v>
      </c>
      <c r="BJ343" s="17" t="s">
        <v>82</v>
      </c>
      <c r="BK343" s="190">
        <f>ROUND(I343*H343,2)</f>
        <v>0</v>
      </c>
      <c r="BL343" s="17" t="s">
        <v>148</v>
      </c>
      <c r="BM343" s="189" t="s">
        <v>481</v>
      </c>
    </row>
    <row r="344" s="13" customFormat="1">
      <c r="A344" s="13"/>
      <c r="B344" s="191"/>
      <c r="C344" s="13"/>
      <c r="D344" s="192" t="s">
        <v>150</v>
      </c>
      <c r="E344" s="193" t="s">
        <v>1</v>
      </c>
      <c r="F344" s="194" t="s">
        <v>482</v>
      </c>
      <c r="G344" s="13"/>
      <c r="H344" s="195">
        <v>0.040000000000000001</v>
      </c>
      <c r="I344" s="196"/>
      <c r="J344" s="13"/>
      <c r="K344" s="13"/>
      <c r="L344" s="191"/>
      <c r="M344" s="197"/>
      <c r="N344" s="198"/>
      <c r="O344" s="198"/>
      <c r="P344" s="198"/>
      <c r="Q344" s="198"/>
      <c r="R344" s="198"/>
      <c r="S344" s="198"/>
      <c r="T344" s="199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3" t="s">
        <v>150</v>
      </c>
      <c r="AU344" s="193" t="s">
        <v>84</v>
      </c>
      <c r="AV344" s="13" t="s">
        <v>84</v>
      </c>
      <c r="AW344" s="13" t="s">
        <v>31</v>
      </c>
      <c r="AX344" s="13" t="s">
        <v>75</v>
      </c>
      <c r="AY344" s="193" t="s">
        <v>140</v>
      </c>
    </row>
    <row r="345" s="13" customFormat="1">
      <c r="A345" s="13"/>
      <c r="B345" s="191"/>
      <c r="C345" s="13"/>
      <c r="D345" s="192" t="s">
        <v>150</v>
      </c>
      <c r="E345" s="193" t="s">
        <v>1</v>
      </c>
      <c r="F345" s="194" t="s">
        <v>483</v>
      </c>
      <c r="G345" s="13"/>
      <c r="H345" s="195">
        <v>0.037999999999999999</v>
      </c>
      <c r="I345" s="196"/>
      <c r="J345" s="13"/>
      <c r="K345" s="13"/>
      <c r="L345" s="191"/>
      <c r="M345" s="197"/>
      <c r="N345" s="198"/>
      <c r="O345" s="198"/>
      <c r="P345" s="198"/>
      <c r="Q345" s="198"/>
      <c r="R345" s="198"/>
      <c r="S345" s="198"/>
      <c r="T345" s="19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93" t="s">
        <v>150</v>
      </c>
      <c r="AU345" s="193" t="s">
        <v>84</v>
      </c>
      <c r="AV345" s="13" t="s">
        <v>84</v>
      </c>
      <c r="AW345" s="13" t="s">
        <v>31</v>
      </c>
      <c r="AX345" s="13" t="s">
        <v>75</v>
      </c>
      <c r="AY345" s="193" t="s">
        <v>140</v>
      </c>
    </row>
    <row r="346" s="14" customFormat="1">
      <c r="A346" s="14"/>
      <c r="B346" s="200"/>
      <c r="C346" s="14"/>
      <c r="D346" s="192" t="s">
        <v>150</v>
      </c>
      <c r="E346" s="201" t="s">
        <v>1</v>
      </c>
      <c r="F346" s="202" t="s">
        <v>154</v>
      </c>
      <c r="G346" s="14"/>
      <c r="H346" s="203">
        <v>0.078</v>
      </c>
      <c r="I346" s="204"/>
      <c r="J346" s="14"/>
      <c r="K346" s="14"/>
      <c r="L346" s="200"/>
      <c r="M346" s="205"/>
      <c r="N346" s="206"/>
      <c r="O346" s="206"/>
      <c r="P346" s="206"/>
      <c r="Q346" s="206"/>
      <c r="R346" s="206"/>
      <c r="S346" s="206"/>
      <c r="T346" s="207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01" t="s">
        <v>150</v>
      </c>
      <c r="AU346" s="201" t="s">
        <v>84</v>
      </c>
      <c r="AV346" s="14" t="s">
        <v>148</v>
      </c>
      <c r="AW346" s="14" t="s">
        <v>31</v>
      </c>
      <c r="AX346" s="14" t="s">
        <v>82</v>
      </c>
      <c r="AY346" s="201" t="s">
        <v>140</v>
      </c>
    </row>
    <row r="347" s="2" customFormat="1" ht="62.7" customHeight="1">
      <c r="A347" s="36"/>
      <c r="B347" s="177"/>
      <c r="C347" s="178" t="s">
        <v>484</v>
      </c>
      <c r="D347" s="178" t="s">
        <v>143</v>
      </c>
      <c r="E347" s="179" t="s">
        <v>485</v>
      </c>
      <c r="F347" s="180" t="s">
        <v>486</v>
      </c>
      <c r="G347" s="181" t="s">
        <v>177</v>
      </c>
      <c r="H347" s="182">
        <v>0.039</v>
      </c>
      <c r="I347" s="183"/>
      <c r="J347" s="184">
        <f>ROUND(I347*H347,2)</f>
        <v>0</v>
      </c>
      <c r="K347" s="180" t="s">
        <v>147</v>
      </c>
      <c r="L347" s="37"/>
      <c r="M347" s="185" t="s">
        <v>1</v>
      </c>
      <c r="N347" s="186" t="s">
        <v>40</v>
      </c>
      <c r="O347" s="75"/>
      <c r="P347" s="187">
        <f>O347*H347</f>
        <v>0</v>
      </c>
      <c r="Q347" s="187">
        <v>0</v>
      </c>
      <c r="R347" s="187">
        <f>Q347*H347</f>
        <v>0</v>
      </c>
      <c r="S347" s="187">
        <v>0</v>
      </c>
      <c r="T347" s="188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89" t="s">
        <v>148</v>
      </c>
      <c r="AT347" s="189" t="s">
        <v>143</v>
      </c>
      <c r="AU347" s="189" t="s">
        <v>84</v>
      </c>
      <c r="AY347" s="17" t="s">
        <v>140</v>
      </c>
      <c r="BE347" s="190">
        <f>IF(N347="základní",J347,0)</f>
        <v>0</v>
      </c>
      <c r="BF347" s="190">
        <f>IF(N347="snížená",J347,0)</f>
        <v>0</v>
      </c>
      <c r="BG347" s="190">
        <f>IF(N347="zákl. přenesená",J347,0)</f>
        <v>0</v>
      </c>
      <c r="BH347" s="190">
        <f>IF(N347="sníž. přenesená",J347,0)</f>
        <v>0</v>
      </c>
      <c r="BI347" s="190">
        <f>IF(N347="nulová",J347,0)</f>
        <v>0</v>
      </c>
      <c r="BJ347" s="17" t="s">
        <v>82</v>
      </c>
      <c r="BK347" s="190">
        <f>ROUND(I347*H347,2)</f>
        <v>0</v>
      </c>
      <c r="BL347" s="17" t="s">
        <v>148</v>
      </c>
      <c r="BM347" s="189" t="s">
        <v>487</v>
      </c>
    </row>
    <row r="348" s="2" customFormat="1">
      <c r="A348" s="36"/>
      <c r="B348" s="37"/>
      <c r="C348" s="36"/>
      <c r="D348" s="192" t="s">
        <v>159</v>
      </c>
      <c r="E348" s="36"/>
      <c r="F348" s="208" t="s">
        <v>488</v>
      </c>
      <c r="G348" s="36"/>
      <c r="H348" s="36"/>
      <c r="I348" s="209"/>
      <c r="J348" s="36"/>
      <c r="K348" s="36"/>
      <c r="L348" s="37"/>
      <c r="M348" s="210"/>
      <c r="N348" s="211"/>
      <c r="O348" s="75"/>
      <c r="P348" s="75"/>
      <c r="Q348" s="75"/>
      <c r="R348" s="75"/>
      <c r="S348" s="75"/>
      <c r="T348" s="76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7" t="s">
        <v>159</v>
      </c>
      <c r="AU348" s="17" t="s">
        <v>84</v>
      </c>
    </row>
    <row r="349" s="13" customFormat="1">
      <c r="A349" s="13"/>
      <c r="B349" s="191"/>
      <c r="C349" s="13"/>
      <c r="D349" s="192" t="s">
        <v>150</v>
      </c>
      <c r="E349" s="193" t="s">
        <v>1</v>
      </c>
      <c r="F349" s="194" t="s">
        <v>489</v>
      </c>
      <c r="G349" s="13"/>
      <c r="H349" s="195">
        <v>0.02</v>
      </c>
      <c r="I349" s="196"/>
      <c r="J349" s="13"/>
      <c r="K349" s="13"/>
      <c r="L349" s="191"/>
      <c r="M349" s="197"/>
      <c r="N349" s="198"/>
      <c r="O349" s="198"/>
      <c r="P349" s="198"/>
      <c r="Q349" s="198"/>
      <c r="R349" s="198"/>
      <c r="S349" s="198"/>
      <c r="T349" s="19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93" t="s">
        <v>150</v>
      </c>
      <c r="AU349" s="193" t="s">
        <v>84</v>
      </c>
      <c r="AV349" s="13" t="s">
        <v>84</v>
      </c>
      <c r="AW349" s="13" t="s">
        <v>31</v>
      </c>
      <c r="AX349" s="13" t="s">
        <v>75</v>
      </c>
      <c r="AY349" s="193" t="s">
        <v>140</v>
      </c>
    </row>
    <row r="350" s="13" customFormat="1">
      <c r="A350" s="13"/>
      <c r="B350" s="191"/>
      <c r="C350" s="13"/>
      <c r="D350" s="192" t="s">
        <v>150</v>
      </c>
      <c r="E350" s="193" t="s">
        <v>1</v>
      </c>
      <c r="F350" s="194" t="s">
        <v>490</v>
      </c>
      <c r="G350" s="13"/>
      <c r="H350" s="195">
        <v>0.019</v>
      </c>
      <c r="I350" s="196"/>
      <c r="J350" s="13"/>
      <c r="K350" s="13"/>
      <c r="L350" s="191"/>
      <c r="M350" s="197"/>
      <c r="N350" s="198"/>
      <c r="O350" s="198"/>
      <c r="P350" s="198"/>
      <c r="Q350" s="198"/>
      <c r="R350" s="198"/>
      <c r="S350" s="198"/>
      <c r="T350" s="19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93" t="s">
        <v>150</v>
      </c>
      <c r="AU350" s="193" t="s">
        <v>84</v>
      </c>
      <c r="AV350" s="13" t="s">
        <v>84</v>
      </c>
      <c r="AW350" s="13" t="s">
        <v>31</v>
      </c>
      <c r="AX350" s="13" t="s">
        <v>75</v>
      </c>
      <c r="AY350" s="193" t="s">
        <v>140</v>
      </c>
    </row>
    <row r="351" s="14" customFormat="1">
      <c r="A351" s="14"/>
      <c r="B351" s="200"/>
      <c r="C351" s="14"/>
      <c r="D351" s="192" t="s">
        <v>150</v>
      </c>
      <c r="E351" s="201" t="s">
        <v>1</v>
      </c>
      <c r="F351" s="202" t="s">
        <v>154</v>
      </c>
      <c r="G351" s="14"/>
      <c r="H351" s="203">
        <v>0.039</v>
      </c>
      <c r="I351" s="204"/>
      <c r="J351" s="14"/>
      <c r="K351" s="14"/>
      <c r="L351" s="200"/>
      <c r="M351" s="205"/>
      <c r="N351" s="206"/>
      <c r="O351" s="206"/>
      <c r="P351" s="206"/>
      <c r="Q351" s="206"/>
      <c r="R351" s="206"/>
      <c r="S351" s="206"/>
      <c r="T351" s="207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01" t="s">
        <v>150</v>
      </c>
      <c r="AU351" s="201" t="s">
        <v>84</v>
      </c>
      <c r="AV351" s="14" t="s">
        <v>148</v>
      </c>
      <c r="AW351" s="14" t="s">
        <v>31</v>
      </c>
      <c r="AX351" s="14" t="s">
        <v>82</v>
      </c>
      <c r="AY351" s="201" t="s">
        <v>140</v>
      </c>
    </row>
    <row r="352" s="2" customFormat="1" ht="37.8" customHeight="1">
      <c r="A352" s="36"/>
      <c r="B352" s="177"/>
      <c r="C352" s="178" t="s">
        <v>491</v>
      </c>
      <c r="D352" s="178" t="s">
        <v>143</v>
      </c>
      <c r="E352" s="179" t="s">
        <v>492</v>
      </c>
      <c r="F352" s="180" t="s">
        <v>493</v>
      </c>
      <c r="G352" s="181" t="s">
        <v>146</v>
      </c>
      <c r="H352" s="182">
        <v>3.6000000000000001</v>
      </c>
      <c r="I352" s="183"/>
      <c r="J352" s="184">
        <f>ROUND(I352*H352,2)</f>
        <v>0</v>
      </c>
      <c r="K352" s="180" t="s">
        <v>147</v>
      </c>
      <c r="L352" s="37"/>
      <c r="M352" s="185" t="s">
        <v>1</v>
      </c>
      <c r="N352" s="186" t="s">
        <v>40</v>
      </c>
      <c r="O352" s="75"/>
      <c r="P352" s="187">
        <f>O352*H352</f>
        <v>0</v>
      </c>
      <c r="Q352" s="187">
        <v>0</v>
      </c>
      <c r="R352" s="187">
        <f>Q352*H352</f>
        <v>0</v>
      </c>
      <c r="S352" s="187">
        <v>0</v>
      </c>
      <c r="T352" s="188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189" t="s">
        <v>148</v>
      </c>
      <c r="AT352" s="189" t="s">
        <v>143</v>
      </c>
      <c r="AU352" s="189" t="s">
        <v>84</v>
      </c>
      <c r="AY352" s="17" t="s">
        <v>140</v>
      </c>
      <c r="BE352" s="190">
        <f>IF(N352="základní",J352,0)</f>
        <v>0</v>
      </c>
      <c r="BF352" s="190">
        <f>IF(N352="snížená",J352,0)</f>
        <v>0</v>
      </c>
      <c r="BG352" s="190">
        <f>IF(N352="zákl. přenesená",J352,0)</f>
        <v>0</v>
      </c>
      <c r="BH352" s="190">
        <f>IF(N352="sníž. přenesená",J352,0)</f>
        <v>0</v>
      </c>
      <c r="BI352" s="190">
        <f>IF(N352="nulová",J352,0)</f>
        <v>0</v>
      </c>
      <c r="BJ352" s="17" t="s">
        <v>82</v>
      </c>
      <c r="BK352" s="190">
        <f>ROUND(I352*H352,2)</f>
        <v>0</v>
      </c>
      <c r="BL352" s="17" t="s">
        <v>148</v>
      </c>
      <c r="BM352" s="189" t="s">
        <v>494</v>
      </c>
    </row>
    <row r="353" s="13" customFormat="1">
      <c r="A353" s="13"/>
      <c r="B353" s="191"/>
      <c r="C353" s="13"/>
      <c r="D353" s="192" t="s">
        <v>150</v>
      </c>
      <c r="E353" s="193" t="s">
        <v>1</v>
      </c>
      <c r="F353" s="194" t="s">
        <v>495</v>
      </c>
      <c r="G353" s="13"/>
      <c r="H353" s="195">
        <v>1.8</v>
      </c>
      <c r="I353" s="196"/>
      <c r="J353" s="13"/>
      <c r="K353" s="13"/>
      <c r="L353" s="191"/>
      <c r="M353" s="197"/>
      <c r="N353" s="198"/>
      <c r="O353" s="198"/>
      <c r="P353" s="198"/>
      <c r="Q353" s="198"/>
      <c r="R353" s="198"/>
      <c r="S353" s="198"/>
      <c r="T353" s="199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93" t="s">
        <v>150</v>
      </c>
      <c r="AU353" s="193" t="s">
        <v>84</v>
      </c>
      <c r="AV353" s="13" t="s">
        <v>84</v>
      </c>
      <c r="AW353" s="13" t="s">
        <v>31</v>
      </c>
      <c r="AX353" s="13" t="s">
        <v>75</v>
      </c>
      <c r="AY353" s="193" t="s">
        <v>140</v>
      </c>
    </row>
    <row r="354" s="13" customFormat="1">
      <c r="A354" s="13"/>
      <c r="B354" s="191"/>
      <c r="C354" s="13"/>
      <c r="D354" s="192" t="s">
        <v>150</v>
      </c>
      <c r="E354" s="193" t="s">
        <v>1</v>
      </c>
      <c r="F354" s="194" t="s">
        <v>496</v>
      </c>
      <c r="G354" s="13"/>
      <c r="H354" s="195">
        <v>1.8</v>
      </c>
      <c r="I354" s="196"/>
      <c r="J354" s="13"/>
      <c r="K354" s="13"/>
      <c r="L354" s="191"/>
      <c r="M354" s="197"/>
      <c r="N354" s="198"/>
      <c r="O354" s="198"/>
      <c r="P354" s="198"/>
      <c r="Q354" s="198"/>
      <c r="R354" s="198"/>
      <c r="S354" s="198"/>
      <c r="T354" s="199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93" t="s">
        <v>150</v>
      </c>
      <c r="AU354" s="193" t="s">
        <v>84</v>
      </c>
      <c r="AV354" s="13" t="s">
        <v>84</v>
      </c>
      <c r="AW354" s="13" t="s">
        <v>31</v>
      </c>
      <c r="AX354" s="13" t="s">
        <v>75</v>
      </c>
      <c r="AY354" s="193" t="s">
        <v>140</v>
      </c>
    </row>
    <row r="355" s="14" customFormat="1">
      <c r="A355" s="14"/>
      <c r="B355" s="200"/>
      <c r="C355" s="14"/>
      <c r="D355" s="192" t="s">
        <v>150</v>
      </c>
      <c r="E355" s="201" t="s">
        <v>1</v>
      </c>
      <c r="F355" s="202" t="s">
        <v>154</v>
      </c>
      <c r="G355" s="14"/>
      <c r="H355" s="203">
        <v>3.6000000000000001</v>
      </c>
      <c r="I355" s="204"/>
      <c r="J355" s="14"/>
      <c r="K355" s="14"/>
      <c r="L355" s="200"/>
      <c r="M355" s="205"/>
      <c r="N355" s="206"/>
      <c r="O355" s="206"/>
      <c r="P355" s="206"/>
      <c r="Q355" s="206"/>
      <c r="R355" s="206"/>
      <c r="S355" s="206"/>
      <c r="T355" s="207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01" t="s">
        <v>150</v>
      </c>
      <c r="AU355" s="201" t="s">
        <v>84</v>
      </c>
      <c r="AV355" s="14" t="s">
        <v>148</v>
      </c>
      <c r="AW355" s="14" t="s">
        <v>31</v>
      </c>
      <c r="AX355" s="14" t="s">
        <v>82</v>
      </c>
      <c r="AY355" s="201" t="s">
        <v>140</v>
      </c>
    </row>
    <row r="356" s="2" customFormat="1" ht="24.15" customHeight="1">
      <c r="A356" s="36"/>
      <c r="B356" s="177"/>
      <c r="C356" s="212" t="s">
        <v>497</v>
      </c>
      <c r="D356" s="212" t="s">
        <v>162</v>
      </c>
      <c r="E356" s="213" t="s">
        <v>498</v>
      </c>
      <c r="F356" s="214" t="s">
        <v>499</v>
      </c>
      <c r="G356" s="215" t="s">
        <v>146</v>
      </c>
      <c r="H356" s="216">
        <v>3.6000000000000001</v>
      </c>
      <c r="I356" s="217"/>
      <c r="J356" s="218">
        <f>ROUND(I356*H356,2)</f>
        <v>0</v>
      </c>
      <c r="K356" s="214" t="s">
        <v>147</v>
      </c>
      <c r="L356" s="219"/>
      <c r="M356" s="220" t="s">
        <v>1</v>
      </c>
      <c r="N356" s="221" t="s">
        <v>40</v>
      </c>
      <c r="O356" s="75"/>
      <c r="P356" s="187">
        <f>O356*H356</f>
        <v>0</v>
      </c>
      <c r="Q356" s="187">
        <v>0</v>
      </c>
      <c r="R356" s="187">
        <f>Q356*H356</f>
        <v>0</v>
      </c>
      <c r="S356" s="187">
        <v>0</v>
      </c>
      <c r="T356" s="188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189" t="s">
        <v>165</v>
      </c>
      <c r="AT356" s="189" t="s">
        <v>162</v>
      </c>
      <c r="AU356" s="189" t="s">
        <v>84</v>
      </c>
      <c r="AY356" s="17" t="s">
        <v>140</v>
      </c>
      <c r="BE356" s="190">
        <f>IF(N356="základní",J356,0)</f>
        <v>0</v>
      </c>
      <c r="BF356" s="190">
        <f>IF(N356="snížená",J356,0)</f>
        <v>0</v>
      </c>
      <c r="BG356" s="190">
        <f>IF(N356="zákl. přenesená",J356,0)</f>
        <v>0</v>
      </c>
      <c r="BH356" s="190">
        <f>IF(N356="sníž. přenesená",J356,0)</f>
        <v>0</v>
      </c>
      <c r="BI356" s="190">
        <f>IF(N356="nulová",J356,0)</f>
        <v>0</v>
      </c>
      <c r="BJ356" s="17" t="s">
        <v>82</v>
      </c>
      <c r="BK356" s="190">
        <f>ROUND(I356*H356,2)</f>
        <v>0</v>
      </c>
      <c r="BL356" s="17" t="s">
        <v>148</v>
      </c>
      <c r="BM356" s="189" t="s">
        <v>500</v>
      </c>
    </row>
    <row r="357" s="13" customFormat="1">
      <c r="A357" s="13"/>
      <c r="B357" s="191"/>
      <c r="C357" s="13"/>
      <c r="D357" s="192" t="s">
        <v>150</v>
      </c>
      <c r="E357" s="193" t="s">
        <v>1</v>
      </c>
      <c r="F357" s="194" t="s">
        <v>501</v>
      </c>
      <c r="G357" s="13"/>
      <c r="H357" s="195">
        <v>3.6000000000000001</v>
      </c>
      <c r="I357" s="196"/>
      <c r="J357" s="13"/>
      <c r="K357" s="13"/>
      <c r="L357" s="191"/>
      <c r="M357" s="197"/>
      <c r="N357" s="198"/>
      <c r="O357" s="198"/>
      <c r="P357" s="198"/>
      <c r="Q357" s="198"/>
      <c r="R357" s="198"/>
      <c r="S357" s="198"/>
      <c r="T357" s="19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93" t="s">
        <v>150</v>
      </c>
      <c r="AU357" s="193" t="s">
        <v>84</v>
      </c>
      <c r="AV357" s="13" t="s">
        <v>84</v>
      </c>
      <c r="AW357" s="13" t="s">
        <v>31</v>
      </c>
      <c r="AX357" s="13" t="s">
        <v>75</v>
      </c>
      <c r="AY357" s="193" t="s">
        <v>140</v>
      </c>
    </row>
    <row r="358" s="14" customFormat="1">
      <c r="A358" s="14"/>
      <c r="B358" s="200"/>
      <c r="C358" s="14"/>
      <c r="D358" s="192" t="s">
        <v>150</v>
      </c>
      <c r="E358" s="201" t="s">
        <v>1</v>
      </c>
      <c r="F358" s="202" t="s">
        <v>154</v>
      </c>
      <c r="G358" s="14"/>
      <c r="H358" s="203">
        <v>3.6000000000000001</v>
      </c>
      <c r="I358" s="204"/>
      <c r="J358" s="14"/>
      <c r="K358" s="14"/>
      <c r="L358" s="200"/>
      <c r="M358" s="205"/>
      <c r="N358" s="206"/>
      <c r="O358" s="206"/>
      <c r="P358" s="206"/>
      <c r="Q358" s="206"/>
      <c r="R358" s="206"/>
      <c r="S358" s="206"/>
      <c r="T358" s="207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01" t="s">
        <v>150</v>
      </c>
      <c r="AU358" s="201" t="s">
        <v>84</v>
      </c>
      <c r="AV358" s="14" t="s">
        <v>148</v>
      </c>
      <c r="AW358" s="14" t="s">
        <v>31</v>
      </c>
      <c r="AX358" s="14" t="s">
        <v>82</v>
      </c>
      <c r="AY358" s="201" t="s">
        <v>140</v>
      </c>
    </row>
    <row r="359" s="2" customFormat="1" ht="62.7" customHeight="1">
      <c r="A359" s="36"/>
      <c r="B359" s="177"/>
      <c r="C359" s="178" t="s">
        <v>502</v>
      </c>
      <c r="D359" s="178" t="s">
        <v>143</v>
      </c>
      <c r="E359" s="179" t="s">
        <v>503</v>
      </c>
      <c r="F359" s="180" t="s">
        <v>504</v>
      </c>
      <c r="G359" s="181" t="s">
        <v>177</v>
      </c>
      <c r="H359" s="182">
        <v>1.0700000000000001</v>
      </c>
      <c r="I359" s="183"/>
      <c r="J359" s="184">
        <f>ROUND(I359*H359,2)</f>
        <v>0</v>
      </c>
      <c r="K359" s="180" t="s">
        <v>147</v>
      </c>
      <c r="L359" s="37"/>
      <c r="M359" s="185" t="s">
        <v>1</v>
      </c>
      <c r="N359" s="186" t="s">
        <v>40</v>
      </c>
      <c r="O359" s="75"/>
      <c r="P359" s="187">
        <f>O359*H359</f>
        <v>0</v>
      </c>
      <c r="Q359" s="187">
        <v>0</v>
      </c>
      <c r="R359" s="187">
        <f>Q359*H359</f>
        <v>0</v>
      </c>
      <c r="S359" s="187">
        <v>0</v>
      </c>
      <c r="T359" s="188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189" t="s">
        <v>148</v>
      </c>
      <c r="AT359" s="189" t="s">
        <v>143</v>
      </c>
      <c r="AU359" s="189" t="s">
        <v>84</v>
      </c>
      <c r="AY359" s="17" t="s">
        <v>140</v>
      </c>
      <c r="BE359" s="190">
        <f>IF(N359="základní",J359,0)</f>
        <v>0</v>
      </c>
      <c r="BF359" s="190">
        <f>IF(N359="snížená",J359,0)</f>
        <v>0</v>
      </c>
      <c r="BG359" s="190">
        <f>IF(N359="zákl. přenesená",J359,0)</f>
        <v>0</v>
      </c>
      <c r="BH359" s="190">
        <f>IF(N359="sníž. přenesená",J359,0)</f>
        <v>0</v>
      </c>
      <c r="BI359" s="190">
        <f>IF(N359="nulová",J359,0)</f>
        <v>0</v>
      </c>
      <c r="BJ359" s="17" t="s">
        <v>82</v>
      </c>
      <c r="BK359" s="190">
        <f>ROUND(I359*H359,2)</f>
        <v>0</v>
      </c>
      <c r="BL359" s="17" t="s">
        <v>148</v>
      </c>
      <c r="BM359" s="189" t="s">
        <v>505</v>
      </c>
    </row>
    <row r="360" s="13" customFormat="1">
      <c r="A360" s="13"/>
      <c r="B360" s="191"/>
      <c r="C360" s="13"/>
      <c r="D360" s="192" t="s">
        <v>150</v>
      </c>
      <c r="E360" s="193" t="s">
        <v>1</v>
      </c>
      <c r="F360" s="194" t="s">
        <v>506</v>
      </c>
      <c r="G360" s="13"/>
      <c r="H360" s="195">
        <v>0.29599999999999999</v>
      </c>
      <c r="I360" s="196"/>
      <c r="J360" s="13"/>
      <c r="K360" s="13"/>
      <c r="L360" s="191"/>
      <c r="M360" s="197"/>
      <c r="N360" s="198"/>
      <c r="O360" s="198"/>
      <c r="P360" s="198"/>
      <c r="Q360" s="198"/>
      <c r="R360" s="198"/>
      <c r="S360" s="198"/>
      <c r="T360" s="199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93" t="s">
        <v>150</v>
      </c>
      <c r="AU360" s="193" t="s">
        <v>84</v>
      </c>
      <c r="AV360" s="13" t="s">
        <v>84</v>
      </c>
      <c r="AW360" s="13" t="s">
        <v>31</v>
      </c>
      <c r="AX360" s="13" t="s">
        <v>75</v>
      </c>
      <c r="AY360" s="193" t="s">
        <v>140</v>
      </c>
    </row>
    <row r="361" s="13" customFormat="1">
      <c r="A361" s="13"/>
      <c r="B361" s="191"/>
      <c r="C361" s="13"/>
      <c r="D361" s="192" t="s">
        <v>150</v>
      </c>
      <c r="E361" s="193" t="s">
        <v>1</v>
      </c>
      <c r="F361" s="194" t="s">
        <v>507</v>
      </c>
      <c r="G361" s="13"/>
      <c r="H361" s="195">
        <v>0.77400000000000002</v>
      </c>
      <c r="I361" s="196"/>
      <c r="J361" s="13"/>
      <c r="K361" s="13"/>
      <c r="L361" s="191"/>
      <c r="M361" s="197"/>
      <c r="N361" s="198"/>
      <c r="O361" s="198"/>
      <c r="P361" s="198"/>
      <c r="Q361" s="198"/>
      <c r="R361" s="198"/>
      <c r="S361" s="198"/>
      <c r="T361" s="199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93" t="s">
        <v>150</v>
      </c>
      <c r="AU361" s="193" t="s">
        <v>84</v>
      </c>
      <c r="AV361" s="13" t="s">
        <v>84</v>
      </c>
      <c r="AW361" s="13" t="s">
        <v>31</v>
      </c>
      <c r="AX361" s="13" t="s">
        <v>75</v>
      </c>
      <c r="AY361" s="193" t="s">
        <v>140</v>
      </c>
    </row>
    <row r="362" s="14" customFormat="1">
      <c r="A362" s="14"/>
      <c r="B362" s="200"/>
      <c r="C362" s="14"/>
      <c r="D362" s="192" t="s">
        <v>150</v>
      </c>
      <c r="E362" s="201" t="s">
        <v>1</v>
      </c>
      <c r="F362" s="202" t="s">
        <v>154</v>
      </c>
      <c r="G362" s="14"/>
      <c r="H362" s="203">
        <v>1.0700000000000001</v>
      </c>
      <c r="I362" s="204"/>
      <c r="J362" s="14"/>
      <c r="K362" s="14"/>
      <c r="L362" s="200"/>
      <c r="M362" s="205"/>
      <c r="N362" s="206"/>
      <c r="O362" s="206"/>
      <c r="P362" s="206"/>
      <c r="Q362" s="206"/>
      <c r="R362" s="206"/>
      <c r="S362" s="206"/>
      <c r="T362" s="207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01" t="s">
        <v>150</v>
      </c>
      <c r="AU362" s="201" t="s">
        <v>84</v>
      </c>
      <c r="AV362" s="14" t="s">
        <v>148</v>
      </c>
      <c r="AW362" s="14" t="s">
        <v>31</v>
      </c>
      <c r="AX362" s="14" t="s">
        <v>82</v>
      </c>
      <c r="AY362" s="201" t="s">
        <v>140</v>
      </c>
    </row>
    <row r="363" s="2" customFormat="1" ht="62.7" customHeight="1">
      <c r="A363" s="36"/>
      <c r="B363" s="177"/>
      <c r="C363" s="178" t="s">
        <v>508</v>
      </c>
      <c r="D363" s="178" t="s">
        <v>143</v>
      </c>
      <c r="E363" s="179" t="s">
        <v>509</v>
      </c>
      <c r="F363" s="180" t="s">
        <v>510</v>
      </c>
      <c r="G363" s="181" t="s">
        <v>177</v>
      </c>
      <c r="H363" s="182">
        <v>0.53500000000000003</v>
      </c>
      <c r="I363" s="183"/>
      <c r="J363" s="184">
        <f>ROUND(I363*H363,2)</f>
        <v>0</v>
      </c>
      <c r="K363" s="180" t="s">
        <v>147</v>
      </c>
      <c r="L363" s="37"/>
      <c r="M363" s="185" t="s">
        <v>1</v>
      </c>
      <c r="N363" s="186" t="s">
        <v>40</v>
      </c>
      <c r="O363" s="75"/>
      <c r="P363" s="187">
        <f>O363*H363</f>
        <v>0</v>
      </c>
      <c r="Q363" s="187">
        <v>0</v>
      </c>
      <c r="R363" s="187">
        <f>Q363*H363</f>
        <v>0</v>
      </c>
      <c r="S363" s="187">
        <v>0</v>
      </c>
      <c r="T363" s="188">
        <f>S363*H363</f>
        <v>0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189" t="s">
        <v>148</v>
      </c>
      <c r="AT363" s="189" t="s">
        <v>143</v>
      </c>
      <c r="AU363" s="189" t="s">
        <v>84</v>
      </c>
      <c r="AY363" s="17" t="s">
        <v>140</v>
      </c>
      <c r="BE363" s="190">
        <f>IF(N363="základní",J363,0)</f>
        <v>0</v>
      </c>
      <c r="BF363" s="190">
        <f>IF(N363="snížená",J363,0)</f>
        <v>0</v>
      </c>
      <c r="BG363" s="190">
        <f>IF(N363="zákl. přenesená",J363,0)</f>
        <v>0</v>
      </c>
      <c r="BH363" s="190">
        <f>IF(N363="sníž. přenesená",J363,0)</f>
        <v>0</v>
      </c>
      <c r="BI363" s="190">
        <f>IF(N363="nulová",J363,0)</f>
        <v>0</v>
      </c>
      <c r="BJ363" s="17" t="s">
        <v>82</v>
      </c>
      <c r="BK363" s="190">
        <f>ROUND(I363*H363,2)</f>
        <v>0</v>
      </c>
      <c r="BL363" s="17" t="s">
        <v>148</v>
      </c>
      <c r="BM363" s="189" t="s">
        <v>511</v>
      </c>
    </row>
    <row r="364" s="2" customFormat="1">
      <c r="A364" s="36"/>
      <c r="B364" s="37"/>
      <c r="C364" s="36"/>
      <c r="D364" s="192" t="s">
        <v>159</v>
      </c>
      <c r="E364" s="36"/>
      <c r="F364" s="208" t="s">
        <v>488</v>
      </c>
      <c r="G364" s="36"/>
      <c r="H364" s="36"/>
      <c r="I364" s="209"/>
      <c r="J364" s="36"/>
      <c r="K364" s="36"/>
      <c r="L364" s="37"/>
      <c r="M364" s="210"/>
      <c r="N364" s="211"/>
      <c r="O364" s="75"/>
      <c r="P364" s="75"/>
      <c r="Q364" s="75"/>
      <c r="R364" s="75"/>
      <c r="S364" s="75"/>
      <c r="T364" s="76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T364" s="17" t="s">
        <v>159</v>
      </c>
      <c r="AU364" s="17" t="s">
        <v>84</v>
      </c>
    </row>
    <row r="365" s="13" customFormat="1">
      <c r="A365" s="13"/>
      <c r="B365" s="191"/>
      <c r="C365" s="13"/>
      <c r="D365" s="192" t="s">
        <v>150</v>
      </c>
      <c r="E365" s="193" t="s">
        <v>1</v>
      </c>
      <c r="F365" s="194" t="s">
        <v>512</v>
      </c>
      <c r="G365" s="13"/>
      <c r="H365" s="195">
        <v>0.14799999999999999</v>
      </c>
      <c r="I365" s="196"/>
      <c r="J365" s="13"/>
      <c r="K365" s="13"/>
      <c r="L365" s="191"/>
      <c r="M365" s="197"/>
      <c r="N365" s="198"/>
      <c r="O365" s="198"/>
      <c r="P365" s="198"/>
      <c r="Q365" s="198"/>
      <c r="R365" s="198"/>
      <c r="S365" s="198"/>
      <c r="T365" s="199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93" t="s">
        <v>150</v>
      </c>
      <c r="AU365" s="193" t="s">
        <v>84</v>
      </c>
      <c r="AV365" s="13" t="s">
        <v>84</v>
      </c>
      <c r="AW365" s="13" t="s">
        <v>31</v>
      </c>
      <c r="AX365" s="13" t="s">
        <v>75</v>
      </c>
      <c r="AY365" s="193" t="s">
        <v>140</v>
      </c>
    </row>
    <row r="366" s="13" customFormat="1">
      <c r="A366" s="13"/>
      <c r="B366" s="191"/>
      <c r="C366" s="13"/>
      <c r="D366" s="192" t="s">
        <v>150</v>
      </c>
      <c r="E366" s="193" t="s">
        <v>1</v>
      </c>
      <c r="F366" s="194" t="s">
        <v>513</v>
      </c>
      <c r="G366" s="13"/>
      <c r="H366" s="195">
        <v>0.38700000000000001</v>
      </c>
      <c r="I366" s="196"/>
      <c r="J366" s="13"/>
      <c r="K366" s="13"/>
      <c r="L366" s="191"/>
      <c r="M366" s="197"/>
      <c r="N366" s="198"/>
      <c r="O366" s="198"/>
      <c r="P366" s="198"/>
      <c r="Q366" s="198"/>
      <c r="R366" s="198"/>
      <c r="S366" s="198"/>
      <c r="T366" s="199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93" t="s">
        <v>150</v>
      </c>
      <c r="AU366" s="193" t="s">
        <v>84</v>
      </c>
      <c r="AV366" s="13" t="s">
        <v>84</v>
      </c>
      <c r="AW366" s="13" t="s">
        <v>31</v>
      </c>
      <c r="AX366" s="13" t="s">
        <v>75</v>
      </c>
      <c r="AY366" s="193" t="s">
        <v>140</v>
      </c>
    </row>
    <row r="367" s="14" customFormat="1">
      <c r="A367" s="14"/>
      <c r="B367" s="200"/>
      <c r="C367" s="14"/>
      <c r="D367" s="192" t="s">
        <v>150</v>
      </c>
      <c r="E367" s="201" t="s">
        <v>1</v>
      </c>
      <c r="F367" s="202" t="s">
        <v>154</v>
      </c>
      <c r="G367" s="14"/>
      <c r="H367" s="203">
        <v>0.53500000000000003</v>
      </c>
      <c r="I367" s="204"/>
      <c r="J367" s="14"/>
      <c r="K367" s="14"/>
      <c r="L367" s="200"/>
      <c r="M367" s="205"/>
      <c r="N367" s="206"/>
      <c r="O367" s="206"/>
      <c r="P367" s="206"/>
      <c r="Q367" s="206"/>
      <c r="R367" s="206"/>
      <c r="S367" s="206"/>
      <c r="T367" s="207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01" t="s">
        <v>150</v>
      </c>
      <c r="AU367" s="201" t="s">
        <v>84</v>
      </c>
      <c r="AV367" s="14" t="s">
        <v>148</v>
      </c>
      <c r="AW367" s="14" t="s">
        <v>31</v>
      </c>
      <c r="AX367" s="14" t="s">
        <v>82</v>
      </c>
      <c r="AY367" s="201" t="s">
        <v>140</v>
      </c>
    </row>
    <row r="368" s="2" customFormat="1" ht="37.8" customHeight="1">
      <c r="A368" s="36"/>
      <c r="B368" s="177"/>
      <c r="C368" s="178" t="s">
        <v>514</v>
      </c>
      <c r="D368" s="178" t="s">
        <v>143</v>
      </c>
      <c r="E368" s="179" t="s">
        <v>515</v>
      </c>
      <c r="F368" s="180" t="s">
        <v>516</v>
      </c>
      <c r="G368" s="181" t="s">
        <v>146</v>
      </c>
      <c r="H368" s="182">
        <v>298</v>
      </c>
      <c r="I368" s="183"/>
      <c r="J368" s="184">
        <f>ROUND(I368*H368,2)</f>
        <v>0</v>
      </c>
      <c r="K368" s="180" t="s">
        <v>147</v>
      </c>
      <c r="L368" s="37"/>
      <c r="M368" s="185" t="s">
        <v>1</v>
      </c>
      <c r="N368" s="186" t="s">
        <v>40</v>
      </c>
      <c r="O368" s="75"/>
      <c r="P368" s="187">
        <f>O368*H368</f>
        <v>0</v>
      </c>
      <c r="Q368" s="187">
        <v>0</v>
      </c>
      <c r="R368" s="187">
        <f>Q368*H368</f>
        <v>0</v>
      </c>
      <c r="S368" s="187">
        <v>0</v>
      </c>
      <c r="T368" s="188">
        <f>S368*H368</f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189" t="s">
        <v>148</v>
      </c>
      <c r="AT368" s="189" t="s">
        <v>143</v>
      </c>
      <c r="AU368" s="189" t="s">
        <v>84</v>
      </c>
      <c r="AY368" s="17" t="s">
        <v>140</v>
      </c>
      <c r="BE368" s="190">
        <f>IF(N368="základní",J368,0)</f>
        <v>0</v>
      </c>
      <c r="BF368" s="190">
        <f>IF(N368="snížená",J368,0)</f>
        <v>0</v>
      </c>
      <c r="BG368" s="190">
        <f>IF(N368="zákl. přenesená",J368,0)</f>
        <v>0</v>
      </c>
      <c r="BH368" s="190">
        <f>IF(N368="sníž. přenesená",J368,0)</f>
        <v>0</v>
      </c>
      <c r="BI368" s="190">
        <f>IF(N368="nulová",J368,0)</f>
        <v>0</v>
      </c>
      <c r="BJ368" s="17" t="s">
        <v>82</v>
      </c>
      <c r="BK368" s="190">
        <f>ROUND(I368*H368,2)</f>
        <v>0</v>
      </c>
      <c r="BL368" s="17" t="s">
        <v>148</v>
      </c>
      <c r="BM368" s="189" t="s">
        <v>517</v>
      </c>
    </row>
    <row r="369" s="13" customFormat="1">
      <c r="A369" s="13"/>
      <c r="B369" s="191"/>
      <c r="C369" s="13"/>
      <c r="D369" s="192" t="s">
        <v>150</v>
      </c>
      <c r="E369" s="193" t="s">
        <v>1</v>
      </c>
      <c r="F369" s="194" t="s">
        <v>518</v>
      </c>
      <c r="G369" s="13"/>
      <c r="H369" s="195">
        <v>298</v>
      </c>
      <c r="I369" s="196"/>
      <c r="J369" s="13"/>
      <c r="K369" s="13"/>
      <c r="L369" s="191"/>
      <c r="M369" s="197"/>
      <c r="N369" s="198"/>
      <c r="O369" s="198"/>
      <c r="P369" s="198"/>
      <c r="Q369" s="198"/>
      <c r="R369" s="198"/>
      <c r="S369" s="198"/>
      <c r="T369" s="199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93" t="s">
        <v>150</v>
      </c>
      <c r="AU369" s="193" t="s">
        <v>84</v>
      </c>
      <c r="AV369" s="13" t="s">
        <v>84</v>
      </c>
      <c r="AW369" s="13" t="s">
        <v>31</v>
      </c>
      <c r="AX369" s="13" t="s">
        <v>75</v>
      </c>
      <c r="AY369" s="193" t="s">
        <v>140</v>
      </c>
    </row>
    <row r="370" s="14" customFormat="1">
      <c r="A370" s="14"/>
      <c r="B370" s="200"/>
      <c r="C370" s="14"/>
      <c r="D370" s="192" t="s">
        <v>150</v>
      </c>
      <c r="E370" s="201" t="s">
        <v>1</v>
      </c>
      <c r="F370" s="202" t="s">
        <v>154</v>
      </c>
      <c r="G370" s="14"/>
      <c r="H370" s="203">
        <v>298</v>
      </c>
      <c r="I370" s="204"/>
      <c r="J370" s="14"/>
      <c r="K370" s="14"/>
      <c r="L370" s="200"/>
      <c r="M370" s="205"/>
      <c r="N370" s="206"/>
      <c r="O370" s="206"/>
      <c r="P370" s="206"/>
      <c r="Q370" s="206"/>
      <c r="R370" s="206"/>
      <c r="S370" s="206"/>
      <c r="T370" s="207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01" t="s">
        <v>150</v>
      </c>
      <c r="AU370" s="201" t="s">
        <v>84</v>
      </c>
      <c r="AV370" s="14" t="s">
        <v>148</v>
      </c>
      <c r="AW370" s="14" t="s">
        <v>31</v>
      </c>
      <c r="AX370" s="14" t="s">
        <v>82</v>
      </c>
      <c r="AY370" s="201" t="s">
        <v>140</v>
      </c>
    </row>
    <row r="371" s="2" customFormat="1" ht="37.8" customHeight="1">
      <c r="A371" s="36"/>
      <c r="B371" s="177"/>
      <c r="C371" s="178" t="s">
        <v>519</v>
      </c>
      <c r="D371" s="178" t="s">
        <v>143</v>
      </c>
      <c r="E371" s="179" t="s">
        <v>520</v>
      </c>
      <c r="F371" s="180" t="s">
        <v>521</v>
      </c>
      <c r="G371" s="181" t="s">
        <v>170</v>
      </c>
      <c r="H371" s="182">
        <v>16.449999999999999</v>
      </c>
      <c r="I371" s="183"/>
      <c r="J371" s="184">
        <f>ROUND(I371*H371,2)</f>
        <v>0</v>
      </c>
      <c r="K371" s="180" t="s">
        <v>147</v>
      </c>
      <c r="L371" s="37"/>
      <c r="M371" s="185" t="s">
        <v>1</v>
      </c>
      <c r="N371" s="186" t="s">
        <v>40</v>
      </c>
      <c r="O371" s="75"/>
      <c r="P371" s="187">
        <f>O371*H371</f>
        <v>0</v>
      </c>
      <c r="Q371" s="187">
        <v>0</v>
      </c>
      <c r="R371" s="187">
        <f>Q371*H371</f>
        <v>0</v>
      </c>
      <c r="S371" s="187">
        <v>0</v>
      </c>
      <c r="T371" s="188">
        <f>S371*H371</f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189" t="s">
        <v>148</v>
      </c>
      <c r="AT371" s="189" t="s">
        <v>143</v>
      </c>
      <c r="AU371" s="189" t="s">
        <v>84</v>
      </c>
      <c r="AY371" s="17" t="s">
        <v>140</v>
      </c>
      <c r="BE371" s="190">
        <f>IF(N371="základní",J371,0)</f>
        <v>0</v>
      </c>
      <c r="BF371" s="190">
        <f>IF(N371="snížená",J371,0)</f>
        <v>0</v>
      </c>
      <c r="BG371" s="190">
        <f>IF(N371="zákl. přenesená",J371,0)</f>
        <v>0</v>
      </c>
      <c r="BH371" s="190">
        <f>IF(N371="sníž. přenesená",J371,0)</f>
        <v>0</v>
      </c>
      <c r="BI371" s="190">
        <f>IF(N371="nulová",J371,0)</f>
        <v>0</v>
      </c>
      <c r="BJ371" s="17" t="s">
        <v>82</v>
      </c>
      <c r="BK371" s="190">
        <f>ROUND(I371*H371,2)</f>
        <v>0</v>
      </c>
      <c r="BL371" s="17" t="s">
        <v>148</v>
      </c>
      <c r="BM371" s="189" t="s">
        <v>522</v>
      </c>
    </row>
    <row r="372" s="13" customFormat="1">
      <c r="A372" s="13"/>
      <c r="B372" s="191"/>
      <c r="C372" s="13"/>
      <c r="D372" s="192" t="s">
        <v>150</v>
      </c>
      <c r="E372" s="193" t="s">
        <v>1</v>
      </c>
      <c r="F372" s="194" t="s">
        <v>523</v>
      </c>
      <c r="G372" s="13"/>
      <c r="H372" s="195">
        <v>11.92</v>
      </c>
      <c r="I372" s="196"/>
      <c r="J372" s="13"/>
      <c r="K372" s="13"/>
      <c r="L372" s="191"/>
      <c r="M372" s="197"/>
      <c r="N372" s="198"/>
      <c r="O372" s="198"/>
      <c r="P372" s="198"/>
      <c r="Q372" s="198"/>
      <c r="R372" s="198"/>
      <c r="S372" s="198"/>
      <c r="T372" s="199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93" t="s">
        <v>150</v>
      </c>
      <c r="AU372" s="193" t="s">
        <v>84</v>
      </c>
      <c r="AV372" s="13" t="s">
        <v>84</v>
      </c>
      <c r="AW372" s="13" t="s">
        <v>31</v>
      </c>
      <c r="AX372" s="13" t="s">
        <v>75</v>
      </c>
      <c r="AY372" s="193" t="s">
        <v>140</v>
      </c>
    </row>
    <row r="373" s="13" customFormat="1">
      <c r="A373" s="13"/>
      <c r="B373" s="191"/>
      <c r="C373" s="13"/>
      <c r="D373" s="192" t="s">
        <v>150</v>
      </c>
      <c r="E373" s="193" t="s">
        <v>1</v>
      </c>
      <c r="F373" s="194" t="s">
        <v>524</v>
      </c>
      <c r="G373" s="13"/>
      <c r="H373" s="195">
        <v>0.75</v>
      </c>
      <c r="I373" s="196"/>
      <c r="J373" s="13"/>
      <c r="K373" s="13"/>
      <c r="L373" s="191"/>
      <c r="M373" s="197"/>
      <c r="N373" s="198"/>
      <c r="O373" s="198"/>
      <c r="P373" s="198"/>
      <c r="Q373" s="198"/>
      <c r="R373" s="198"/>
      <c r="S373" s="198"/>
      <c r="T373" s="199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93" t="s">
        <v>150</v>
      </c>
      <c r="AU373" s="193" t="s">
        <v>84</v>
      </c>
      <c r="AV373" s="13" t="s">
        <v>84</v>
      </c>
      <c r="AW373" s="13" t="s">
        <v>31</v>
      </c>
      <c r="AX373" s="13" t="s">
        <v>75</v>
      </c>
      <c r="AY373" s="193" t="s">
        <v>140</v>
      </c>
    </row>
    <row r="374" s="13" customFormat="1">
      <c r="A374" s="13"/>
      <c r="B374" s="191"/>
      <c r="C374" s="13"/>
      <c r="D374" s="192" t="s">
        <v>150</v>
      </c>
      <c r="E374" s="193" t="s">
        <v>1</v>
      </c>
      <c r="F374" s="194" t="s">
        <v>525</v>
      </c>
      <c r="G374" s="13"/>
      <c r="H374" s="195">
        <v>1.47</v>
      </c>
      <c r="I374" s="196"/>
      <c r="J374" s="13"/>
      <c r="K374" s="13"/>
      <c r="L374" s="191"/>
      <c r="M374" s="197"/>
      <c r="N374" s="198"/>
      <c r="O374" s="198"/>
      <c r="P374" s="198"/>
      <c r="Q374" s="198"/>
      <c r="R374" s="198"/>
      <c r="S374" s="198"/>
      <c r="T374" s="199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93" t="s">
        <v>150</v>
      </c>
      <c r="AU374" s="193" t="s">
        <v>84</v>
      </c>
      <c r="AV374" s="13" t="s">
        <v>84</v>
      </c>
      <c r="AW374" s="13" t="s">
        <v>31</v>
      </c>
      <c r="AX374" s="13" t="s">
        <v>75</v>
      </c>
      <c r="AY374" s="193" t="s">
        <v>140</v>
      </c>
    </row>
    <row r="375" s="13" customFormat="1">
      <c r="A375" s="13"/>
      <c r="B375" s="191"/>
      <c r="C375" s="13"/>
      <c r="D375" s="192" t="s">
        <v>150</v>
      </c>
      <c r="E375" s="193" t="s">
        <v>1</v>
      </c>
      <c r="F375" s="194" t="s">
        <v>526</v>
      </c>
      <c r="G375" s="13"/>
      <c r="H375" s="195">
        <v>2.3100000000000001</v>
      </c>
      <c r="I375" s="196"/>
      <c r="J375" s="13"/>
      <c r="K375" s="13"/>
      <c r="L375" s="191"/>
      <c r="M375" s="197"/>
      <c r="N375" s="198"/>
      <c r="O375" s="198"/>
      <c r="P375" s="198"/>
      <c r="Q375" s="198"/>
      <c r="R375" s="198"/>
      <c r="S375" s="198"/>
      <c r="T375" s="199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93" t="s">
        <v>150</v>
      </c>
      <c r="AU375" s="193" t="s">
        <v>84</v>
      </c>
      <c r="AV375" s="13" t="s">
        <v>84</v>
      </c>
      <c r="AW375" s="13" t="s">
        <v>31</v>
      </c>
      <c r="AX375" s="13" t="s">
        <v>75</v>
      </c>
      <c r="AY375" s="193" t="s">
        <v>140</v>
      </c>
    </row>
    <row r="376" s="14" customFormat="1">
      <c r="A376" s="14"/>
      <c r="B376" s="200"/>
      <c r="C376" s="14"/>
      <c r="D376" s="192" t="s">
        <v>150</v>
      </c>
      <c r="E376" s="201" t="s">
        <v>1</v>
      </c>
      <c r="F376" s="202" t="s">
        <v>154</v>
      </c>
      <c r="G376" s="14"/>
      <c r="H376" s="203">
        <v>16.449999999999999</v>
      </c>
      <c r="I376" s="204"/>
      <c r="J376" s="14"/>
      <c r="K376" s="14"/>
      <c r="L376" s="200"/>
      <c r="M376" s="205"/>
      <c r="N376" s="206"/>
      <c r="O376" s="206"/>
      <c r="P376" s="206"/>
      <c r="Q376" s="206"/>
      <c r="R376" s="206"/>
      <c r="S376" s="206"/>
      <c r="T376" s="207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01" t="s">
        <v>150</v>
      </c>
      <c r="AU376" s="201" t="s">
        <v>84</v>
      </c>
      <c r="AV376" s="14" t="s">
        <v>148</v>
      </c>
      <c r="AW376" s="14" t="s">
        <v>31</v>
      </c>
      <c r="AX376" s="14" t="s">
        <v>82</v>
      </c>
      <c r="AY376" s="201" t="s">
        <v>140</v>
      </c>
    </row>
    <row r="377" s="2" customFormat="1" ht="37.8" customHeight="1">
      <c r="A377" s="36"/>
      <c r="B377" s="177"/>
      <c r="C377" s="178" t="s">
        <v>527</v>
      </c>
      <c r="D377" s="178" t="s">
        <v>143</v>
      </c>
      <c r="E377" s="179" t="s">
        <v>528</v>
      </c>
      <c r="F377" s="180" t="s">
        <v>529</v>
      </c>
      <c r="G377" s="181" t="s">
        <v>157</v>
      </c>
      <c r="H377" s="182">
        <v>151</v>
      </c>
      <c r="I377" s="183"/>
      <c r="J377" s="184">
        <f>ROUND(I377*H377,2)</f>
        <v>0</v>
      </c>
      <c r="K377" s="180" t="s">
        <v>147</v>
      </c>
      <c r="L377" s="37"/>
      <c r="M377" s="185" t="s">
        <v>1</v>
      </c>
      <c r="N377" s="186" t="s">
        <v>40</v>
      </c>
      <c r="O377" s="75"/>
      <c r="P377" s="187">
        <f>O377*H377</f>
        <v>0</v>
      </c>
      <c r="Q377" s="187">
        <v>0</v>
      </c>
      <c r="R377" s="187">
        <f>Q377*H377</f>
        <v>0</v>
      </c>
      <c r="S377" s="187">
        <v>0</v>
      </c>
      <c r="T377" s="188">
        <f>S377*H377</f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189" t="s">
        <v>148</v>
      </c>
      <c r="AT377" s="189" t="s">
        <v>143</v>
      </c>
      <c r="AU377" s="189" t="s">
        <v>84</v>
      </c>
      <c r="AY377" s="17" t="s">
        <v>140</v>
      </c>
      <c r="BE377" s="190">
        <f>IF(N377="základní",J377,0)</f>
        <v>0</v>
      </c>
      <c r="BF377" s="190">
        <f>IF(N377="snížená",J377,0)</f>
        <v>0</v>
      </c>
      <c r="BG377" s="190">
        <f>IF(N377="zákl. přenesená",J377,0)</f>
        <v>0</v>
      </c>
      <c r="BH377" s="190">
        <f>IF(N377="sníž. přenesená",J377,0)</f>
        <v>0</v>
      </c>
      <c r="BI377" s="190">
        <f>IF(N377="nulová",J377,0)</f>
        <v>0</v>
      </c>
      <c r="BJ377" s="17" t="s">
        <v>82</v>
      </c>
      <c r="BK377" s="190">
        <f>ROUND(I377*H377,2)</f>
        <v>0</v>
      </c>
      <c r="BL377" s="17" t="s">
        <v>148</v>
      </c>
      <c r="BM377" s="189" t="s">
        <v>530</v>
      </c>
    </row>
    <row r="378" s="13" customFormat="1">
      <c r="A378" s="13"/>
      <c r="B378" s="191"/>
      <c r="C378" s="13"/>
      <c r="D378" s="192" t="s">
        <v>150</v>
      </c>
      <c r="E378" s="193" t="s">
        <v>1</v>
      </c>
      <c r="F378" s="194" t="s">
        <v>531</v>
      </c>
      <c r="G378" s="13"/>
      <c r="H378" s="195">
        <v>25</v>
      </c>
      <c r="I378" s="196"/>
      <c r="J378" s="13"/>
      <c r="K378" s="13"/>
      <c r="L378" s="191"/>
      <c r="M378" s="197"/>
      <c r="N378" s="198"/>
      <c r="O378" s="198"/>
      <c r="P378" s="198"/>
      <c r="Q378" s="198"/>
      <c r="R378" s="198"/>
      <c r="S378" s="198"/>
      <c r="T378" s="199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93" t="s">
        <v>150</v>
      </c>
      <c r="AU378" s="193" t="s">
        <v>84</v>
      </c>
      <c r="AV378" s="13" t="s">
        <v>84</v>
      </c>
      <c r="AW378" s="13" t="s">
        <v>31</v>
      </c>
      <c r="AX378" s="13" t="s">
        <v>75</v>
      </c>
      <c r="AY378" s="193" t="s">
        <v>140</v>
      </c>
    </row>
    <row r="379" s="13" customFormat="1">
      <c r="A379" s="13"/>
      <c r="B379" s="191"/>
      <c r="C379" s="13"/>
      <c r="D379" s="192" t="s">
        <v>150</v>
      </c>
      <c r="E379" s="193" t="s">
        <v>1</v>
      </c>
      <c r="F379" s="194" t="s">
        <v>532</v>
      </c>
      <c r="G379" s="13"/>
      <c r="H379" s="195">
        <v>49</v>
      </c>
      <c r="I379" s="196"/>
      <c r="J379" s="13"/>
      <c r="K379" s="13"/>
      <c r="L379" s="191"/>
      <c r="M379" s="197"/>
      <c r="N379" s="198"/>
      <c r="O379" s="198"/>
      <c r="P379" s="198"/>
      <c r="Q379" s="198"/>
      <c r="R379" s="198"/>
      <c r="S379" s="198"/>
      <c r="T379" s="19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93" t="s">
        <v>150</v>
      </c>
      <c r="AU379" s="193" t="s">
        <v>84</v>
      </c>
      <c r="AV379" s="13" t="s">
        <v>84</v>
      </c>
      <c r="AW379" s="13" t="s">
        <v>31</v>
      </c>
      <c r="AX379" s="13" t="s">
        <v>75</v>
      </c>
      <c r="AY379" s="193" t="s">
        <v>140</v>
      </c>
    </row>
    <row r="380" s="13" customFormat="1">
      <c r="A380" s="13"/>
      <c r="B380" s="191"/>
      <c r="C380" s="13"/>
      <c r="D380" s="192" t="s">
        <v>150</v>
      </c>
      <c r="E380" s="193" t="s">
        <v>1</v>
      </c>
      <c r="F380" s="194" t="s">
        <v>533</v>
      </c>
      <c r="G380" s="13"/>
      <c r="H380" s="195">
        <v>77</v>
      </c>
      <c r="I380" s="196"/>
      <c r="J380" s="13"/>
      <c r="K380" s="13"/>
      <c r="L380" s="191"/>
      <c r="M380" s="197"/>
      <c r="N380" s="198"/>
      <c r="O380" s="198"/>
      <c r="P380" s="198"/>
      <c r="Q380" s="198"/>
      <c r="R380" s="198"/>
      <c r="S380" s="198"/>
      <c r="T380" s="199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93" t="s">
        <v>150</v>
      </c>
      <c r="AU380" s="193" t="s">
        <v>84</v>
      </c>
      <c r="AV380" s="13" t="s">
        <v>84</v>
      </c>
      <c r="AW380" s="13" t="s">
        <v>31</v>
      </c>
      <c r="AX380" s="13" t="s">
        <v>75</v>
      </c>
      <c r="AY380" s="193" t="s">
        <v>140</v>
      </c>
    </row>
    <row r="381" s="14" customFormat="1">
      <c r="A381" s="14"/>
      <c r="B381" s="200"/>
      <c r="C381" s="14"/>
      <c r="D381" s="192" t="s">
        <v>150</v>
      </c>
      <c r="E381" s="201" t="s">
        <v>1</v>
      </c>
      <c r="F381" s="202" t="s">
        <v>154</v>
      </c>
      <c r="G381" s="14"/>
      <c r="H381" s="203">
        <v>151</v>
      </c>
      <c r="I381" s="204"/>
      <c r="J381" s="14"/>
      <c r="K381" s="14"/>
      <c r="L381" s="200"/>
      <c r="M381" s="205"/>
      <c r="N381" s="206"/>
      <c r="O381" s="206"/>
      <c r="P381" s="206"/>
      <c r="Q381" s="206"/>
      <c r="R381" s="206"/>
      <c r="S381" s="206"/>
      <c r="T381" s="207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01" t="s">
        <v>150</v>
      </c>
      <c r="AU381" s="201" t="s">
        <v>84</v>
      </c>
      <c r="AV381" s="14" t="s">
        <v>148</v>
      </c>
      <c r="AW381" s="14" t="s">
        <v>31</v>
      </c>
      <c r="AX381" s="14" t="s">
        <v>82</v>
      </c>
      <c r="AY381" s="201" t="s">
        <v>140</v>
      </c>
    </row>
    <row r="382" s="2" customFormat="1" ht="37.8" customHeight="1">
      <c r="A382" s="36"/>
      <c r="B382" s="177"/>
      <c r="C382" s="178" t="s">
        <v>534</v>
      </c>
      <c r="D382" s="178" t="s">
        <v>143</v>
      </c>
      <c r="E382" s="179" t="s">
        <v>535</v>
      </c>
      <c r="F382" s="180" t="s">
        <v>536</v>
      </c>
      <c r="G382" s="181" t="s">
        <v>157</v>
      </c>
      <c r="H382" s="182">
        <v>298</v>
      </c>
      <c r="I382" s="183"/>
      <c r="J382" s="184">
        <f>ROUND(I382*H382,2)</f>
        <v>0</v>
      </c>
      <c r="K382" s="180" t="s">
        <v>147</v>
      </c>
      <c r="L382" s="37"/>
      <c r="M382" s="185" t="s">
        <v>1</v>
      </c>
      <c r="N382" s="186" t="s">
        <v>40</v>
      </c>
      <c r="O382" s="75"/>
      <c r="P382" s="187">
        <f>O382*H382</f>
        <v>0</v>
      </c>
      <c r="Q382" s="187">
        <v>0</v>
      </c>
      <c r="R382" s="187">
        <f>Q382*H382</f>
        <v>0</v>
      </c>
      <c r="S382" s="187">
        <v>0</v>
      </c>
      <c r="T382" s="188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189" t="s">
        <v>148</v>
      </c>
      <c r="AT382" s="189" t="s">
        <v>143</v>
      </c>
      <c r="AU382" s="189" t="s">
        <v>84</v>
      </c>
      <c r="AY382" s="17" t="s">
        <v>140</v>
      </c>
      <c r="BE382" s="190">
        <f>IF(N382="základní",J382,0)</f>
        <v>0</v>
      </c>
      <c r="BF382" s="190">
        <f>IF(N382="snížená",J382,0)</f>
        <v>0</v>
      </c>
      <c r="BG382" s="190">
        <f>IF(N382="zákl. přenesená",J382,0)</f>
        <v>0</v>
      </c>
      <c r="BH382" s="190">
        <f>IF(N382="sníž. přenesená",J382,0)</f>
        <v>0</v>
      </c>
      <c r="BI382" s="190">
        <f>IF(N382="nulová",J382,0)</f>
        <v>0</v>
      </c>
      <c r="BJ382" s="17" t="s">
        <v>82</v>
      </c>
      <c r="BK382" s="190">
        <f>ROUND(I382*H382,2)</f>
        <v>0</v>
      </c>
      <c r="BL382" s="17" t="s">
        <v>148</v>
      </c>
      <c r="BM382" s="189" t="s">
        <v>537</v>
      </c>
    </row>
    <row r="383" s="13" customFormat="1">
      <c r="A383" s="13"/>
      <c r="B383" s="191"/>
      <c r="C383" s="13"/>
      <c r="D383" s="192" t="s">
        <v>150</v>
      </c>
      <c r="E383" s="193" t="s">
        <v>1</v>
      </c>
      <c r="F383" s="194" t="s">
        <v>538</v>
      </c>
      <c r="G383" s="13"/>
      <c r="H383" s="195">
        <v>298</v>
      </c>
      <c r="I383" s="196"/>
      <c r="J383" s="13"/>
      <c r="K383" s="13"/>
      <c r="L383" s="191"/>
      <c r="M383" s="197"/>
      <c r="N383" s="198"/>
      <c r="O383" s="198"/>
      <c r="P383" s="198"/>
      <c r="Q383" s="198"/>
      <c r="R383" s="198"/>
      <c r="S383" s="198"/>
      <c r="T383" s="199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93" t="s">
        <v>150</v>
      </c>
      <c r="AU383" s="193" t="s">
        <v>84</v>
      </c>
      <c r="AV383" s="13" t="s">
        <v>84</v>
      </c>
      <c r="AW383" s="13" t="s">
        <v>31</v>
      </c>
      <c r="AX383" s="13" t="s">
        <v>75</v>
      </c>
      <c r="AY383" s="193" t="s">
        <v>140</v>
      </c>
    </row>
    <row r="384" s="14" customFormat="1">
      <c r="A384" s="14"/>
      <c r="B384" s="200"/>
      <c r="C384" s="14"/>
      <c r="D384" s="192" t="s">
        <v>150</v>
      </c>
      <c r="E384" s="201" t="s">
        <v>1</v>
      </c>
      <c r="F384" s="202" t="s">
        <v>154</v>
      </c>
      <c r="G384" s="14"/>
      <c r="H384" s="203">
        <v>298</v>
      </c>
      <c r="I384" s="204"/>
      <c r="J384" s="14"/>
      <c r="K384" s="14"/>
      <c r="L384" s="200"/>
      <c r="M384" s="205"/>
      <c r="N384" s="206"/>
      <c r="O384" s="206"/>
      <c r="P384" s="206"/>
      <c r="Q384" s="206"/>
      <c r="R384" s="206"/>
      <c r="S384" s="206"/>
      <c r="T384" s="207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01" t="s">
        <v>150</v>
      </c>
      <c r="AU384" s="201" t="s">
        <v>84</v>
      </c>
      <c r="AV384" s="14" t="s">
        <v>148</v>
      </c>
      <c r="AW384" s="14" t="s">
        <v>31</v>
      </c>
      <c r="AX384" s="14" t="s">
        <v>82</v>
      </c>
      <c r="AY384" s="201" t="s">
        <v>140</v>
      </c>
    </row>
    <row r="385" s="2" customFormat="1" ht="24.15" customHeight="1">
      <c r="A385" s="36"/>
      <c r="B385" s="177"/>
      <c r="C385" s="212" t="s">
        <v>539</v>
      </c>
      <c r="D385" s="212" t="s">
        <v>162</v>
      </c>
      <c r="E385" s="213" t="s">
        <v>540</v>
      </c>
      <c r="F385" s="214" t="s">
        <v>541</v>
      </c>
      <c r="G385" s="215" t="s">
        <v>447</v>
      </c>
      <c r="H385" s="216">
        <v>17.248000000000001</v>
      </c>
      <c r="I385" s="217"/>
      <c r="J385" s="218">
        <f>ROUND(I385*H385,2)</f>
        <v>0</v>
      </c>
      <c r="K385" s="214" t="s">
        <v>147</v>
      </c>
      <c r="L385" s="219"/>
      <c r="M385" s="220" t="s">
        <v>1</v>
      </c>
      <c r="N385" s="221" t="s">
        <v>40</v>
      </c>
      <c r="O385" s="75"/>
      <c r="P385" s="187">
        <f>O385*H385</f>
        <v>0</v>
      </c>
      <c r="Q385" s="187">
        <v>1</v>
      </c>
      <c r="R385" s="187">
        <f>Q385*H385</f>
        <v>17.248000000000001</v>
      </c>
      <c r="S385" s="187">
        <v>0</v>
      </c>
      <c r="T385" s="188">
        <f>S385*H385</f>
        <v>0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189" t="s">
        <v>165</v>
      </c>
      <c r="AT385" s="189" t="s">
        <v>162</v>
      </c>
      <c r="AU385" s="189" t="s">
        <v>84</v>
      </c>
      <c r="AY385" s="17" t="s">
        <v>140</v>
      </c>
      <c r="BE385" s="190">
        <f>IF(N385="základní",J385,0)</f>
        <v>0</v>
      </c>
      <c r="BF385" s="190">
        <f>IF(N385="snížená",J385,0)</f>
        <v>0</v>
      </c>
      <c r="BG385" s="190">
        <f>IF(N385="zákl. přenesená",J385,0)</f>
        <v>0</v>
      </c>
      <c r="BH385" s="190">
        <f>IF(N385="sníž. přenesená",J385,0)</f>
        <v>0</v>
      </c>
      <c r="BI385" s="190">
        <f>IF(N385="nulová",J385,0)</f>
        <v>0</v>
      </c>
      <c r="BJ385" s="17" t="s">
        <v>82</v>
      </c>
      <c r="BK385" s="190">
        <f>ROUND(I385*H385,2)</f>
        <v>0</v>
      </c>
      <c r="BL385" s="17" t="s">
        <v>148</v>
      </c>
      <c r="BM385" s="189" t="s">
        <v>542</v>
      </c>
    </row>
    <row r="386" s="13" customFormat="1">
      <c r="A386" s="13"/>
      <c r="B386" s="191"/>
      <c r="C386" s="13"/>
      <c r="D386" s="192" t="s">
        <v>150</v>
      </c>
      <c r="E386" s="193" t="s">
        <v>1</v>
      </c>
      <c r="F386" s="194" t="s">
        <v>543</v>
      </c>
      <c r="G386" s="13"/>
      <c r="H386" s="195">
        <v>10</v>
      </c>
      <c r="I386" s="196"/>
      <c r="J386" s="13"/>
      <c r="K386" s="13"/>
      <c r="L386" s="191"/>
      <c r="M386" s="197"/>
      <c r="N386" s="198"/>
      <c r="O386" s="198"/>
      <c r="P386" s="198"/>
      <c r="Q386" s="198"/>
      <c r="R386" s="198"/>
      <c r="S386" s="198"/>
      <c r="T386" s="199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93" t="s">
        <v>150</v>
      </c>
      <c r="AU386" s="193" t="s">
        <v>84</v>
      </c>
      <c r="AV386" s="13" t="s">
        <v>84</v>
      </c>
      <c r="AW386" s="13" t="s">
        <v>31</v>
      </c>
      <c r="AX386" s="13" t="s">
        <v>75</v>
      </c>
      <c r="AY386" s="193" t="s">
        <v>140</v>
      </c>
    </row>
    <row r="387" s="13" customFormat="1">
      <c r="A387" s="13"/>
      <c r="B387" s="191"/>
      <c r="C387" s="13"/>
      <c r="D387" s="192" t="s">
        <v>150</v>
      </c>
      <c r="E387" s="193" t="s">
        <v>1</v>
      </c>
      <c r="F387" s="194" t="s">
        <v>544</v>
      </c>
      <c r="G387" s="13"/>
      <c r="H387" s="195">
        <v>1.2</v>
      </c>
      <c r="I387" s="196"/>
      <c r="J387" s="13"/>
      <c r="K387" s="13"/>
      <c r="L387" s="191"/>
      <c r="M387" s="197"/>
      <c r="N387" s="198"/>
      <c r="O387" s="198"/>
      <c r="P387" s="198"/>
      <c r="Q387" s="198"/>
      <c r="R387" s="198"/>
      <c r="S387" s="198"/>
      <c r="T387" s="199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93" t="s">
        <v>150</v>
      </c>
      <c r="AU387" s="193" t="s">
        <v>84</v>
      </c>
      <c r="AV387" s="13" t="s">
        <v>84</v>
      </c>
      <c r="AW387" s="13" t="s">
        <v>31</v>
      </c>
      <c r="AX387" s="13" t="s">
        <v>75</v>
      </c>
      <c r="AY387" s="193" t="s">
        <v>140</v>
      </c>
    </row>
    <row r="388" s="13" customFormat="1">
      <c r="A388" s="13"/>
      <c r="B388" s="191"/>
      <c r="C388" s="13"/>
      <c r="D388" s="192" t="s">
        <v>150</v>
      </c>
      <c r="E388" s="193" t="s">
        <v>1</v>
      </c>
      <c r="F388" s="194" t="s">
        <v>545</v>
      </c>
      <c r="G388" s="13"/>
      <c r="H388" s="195">
        <v>2.3519999999999999</v>
      </c>
      <c r="I388" s="196"/>
      <c r="J388" s="13"/>
      <c r="K388" s="13"/>
      <c r="L388" s="191"/>
      <c r="M388" s="197"/>
      <c r="N388" s="198"/>
      <c r="O388" s="198"/>
      <c r="P388" s="198"/>
      <c r="Q388" s="198"/>
      <c r="R388" s="198"/>
      <c r="S388" s="198"/>
      <c r="T388" s="19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93" t="s">
        <v>150</v>
      </c>
      <c r="AU388" s="193" t="s">
        <v>84</v>
      </c>
      <c r="AV388" s="13" t="s">
        <v>84</v>
      </c>
      <c r="AW388" s="13" t="s">
        <v>31</v>
      </c>
      <c r="AX388" s="13" t="s">
        <v>75</v>
      </c>
      <c r="AY388" s="193" t="s">
        <v>140</v>
      </c>
    </row>
    <row r="389" s="13" customFormat="1">
      <c r="A389" s="13"/>
      <c r="B389" s="191"/>
      <c r="C389" s="13"/>
      <c r="D389" s="192" t="s">
        <v>150</v>
      </c>
      <c r="E389" s="193" t="s">
        <v>1</v>
      </c>
      <c r="F389" s="194" t="s">
        <v>546</v>
      </c>
      <c r="G389" s="13"/>
      <c r="H389" s="195">
        <v>3.6960000000000002</v>
      </c>
      <c r="I389" s="196"/>
      <c r="J389" s="13"/>
      <c r="K389" s="13"/>
      <c r="L389" s="191"/>
      <c r="M389" s="197"/>
      <c r="N389" s="198"/>
      <c r="O389" s="198"/>
      <c r="P389" s="198"/>
      <c r="Q389" s="198"/>
      <c r="R389" s="198"/>
      <c r="S389" s="198"/>
      <c r="T389" s="199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93" t="s">
        <v>150</v>
      </c>
      <c r="AU389" s="193" t="s">
        <v>84</v>
      </c>
      <c r="AV389" s="13" t="s">
        <v>84</v>
      </c>
      <c r="AW389" s="13" t="s">
        <v>31</v>
      </c>
      <c r="AX389" s="13" t="s">
        <v>75</v>
      </c>
      <c r="AY389" s="193" t="s">
        <v>140</v>
      </c>
    </row>
    <row r="390" s="14" customFormat="1">
      <c r="A390" s="14"/>
      <c r="B390" s="200"/>
      <c r="C390" s="14"/>
      <c r="D390" s="192" t="s">
        <v>150</v>
      </c>
      <c r="E390" s="201" t="s">
        <v>1</v>
      </c>
      <c r="F390" s="202" t="s">
        <v>154</v>
      </c>
      <c r="G390" s="14"/>
      <c r="H390" s="203">
        <v>17.248000000000001</v>
      </c>
      <c r="I390" s="204"/>
      <c r="J390" s="14"/>
      <c r="K390" s="14"/>
      <c r="L390" s="200"/>
      <c r="M390" s="205"/>
      <c r="N390" s="206"/>
      <c r="O390" s="206"/>
      <c r="P390" s="206"/>
      <c r="Q390" s="206"/>
      <c r="R390" s="206"/>
      <c r="S390" s="206"/>
      <c r="T390" s="207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01" t="s">
        <v>150</v>
      </c>
      <c r="AU390" s="201" t="s">
        <v>84</v>
      </c>
      <c r="AV390" s="14" t="s">
        <v>148</v>
      </c>
      <c r="AW390" s="14" t="s">
        <v>31</v>
      </c>
      <c r="AX390" s="14" t="s">
        <v>82</v>
      </c>
      <c r="AY390" s="201" t="s">
        <v>140</v>
      </c>
    </row>
    <row r="391" s="2" customFormat="1" ht="24.15" customHeight="1">
      <c r="A391" s="36"/>
      <c r="B391" s="177"/>
      <c r="C391" s="212" t="s">
        <v>547</v>
      </c>
      <c r="D391" s="212" t="s">
        <v>162</v>
      </c>
      <c r="E391" s="213" t="s">
        <v>548</v>
      </c>
      <c r="F391" s="214" t="s">
        <v>549</v>
      </c>
      <c r="G391" s="215" t="s">
        <v>447</v>
      </c>
      <c r="H391" s="216">
        <v>10.206</v>
      </c>
      <c r="I391" s="217"/>
      <c r="J391" s="218">
        <f>ROUND(I391*H391,2)</f>
        <v>0</v>
      </c>
      <c r="K391" s="214" t="s">
        <v>147</v>
      </c>
      <c r="L391" s="219"/>
      <c r="M391" s="220" t="s">
        <v>1</v>
      </c>
      <c r="N391" s="221" t="s">
        <v>40</v>
      </c>
      <c r="O391" s="75"/>
      <c r="P391" s="187">
        <f>O391*H391</f>
        <v>0</v>
      </c>
      <c r="Q391" s="187">
        <v>1</v>
      </c>
      <c r="R391" s="187">
        <f>Q391*H391</f>
        <v>10.206</v>
      </c>
      <c r="S391" s="187">
        <v>0</v>
      </c>
      <c r="T391" s="188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189" t="s">
        <v>165</v>
      </c>
      <c r="AT391" s="189" t="s">
        <v>162</v>
      </c>
      <c r="AU391" s="189" t="s">
        <v>84</v>
      </c>
      <c r="AY391" s="17" t="s">
        <v>140</v>
      </c>
      <c r="BE391" s="190">
        <f>IF(N391="základní",J391,0)</f>
        <v>0</v>
      </c>
      <c r="BF391" s="190">
        <f>IF(N391="snížená",J391,0)</f>
        <v>0</v>
      </c>
      <c r="BG391" s="190">
        <f>IF(N391="zákl. přenesená",J391,0)</f>
        <v>0</v>
      </c>
      <c r="BH391" s="190">
        <f>IF(N391="sníž. přenesená",J391,0)</f>
        <v>0</v>
      </c>
      <c r="BI391" s="190">
        <f>IF(N391="nulová",J391,0)</f>
        <v>0</v>
      </c>
      <c r="BJ391" s="17" t="s">
        <v>82</v>
      </c>
      <c r="BK391" s="190">
        <f>ROUND(I391*H391,2)</f>
        <v>0</v>
      </c>
      <c r="BL391" s="17" t="s">
        <v>148</v>
      </c>
      <c r="BM391" s="189" t="s">
        <v>550</v>
      </c>
    </row>
    <row r="392" s="13" customFormat="1">
      <c r="A392" s="13"/>
      <c r="B392" s="191"/>
      <c r="C392" s="13"/>
      <c r="D392" s="192" t="s">
        <v>150</v>
      </c>
      <c r="E392" s="193" t="s">
        <v>1</v>
      </c>
      <c r="F392" s="194" t="s">
        <v>551</v>
      </c>
      <c r="G392" s="13"/>
      <c r="H392" s="195">
        <v>10.206</v>
      </c>
      <c r="I392" s="196"/>
      <c r="J392" s="13"/>
      <c r="K392" s="13"/>
      <c r="L392" s="191"/>
      <c r="M392" s="197"/>
      <c r="N392" s="198"/>
      <c r="O392" s="198"/>
      <c r="P392" s="198"/>
      <c r="Q392" s="198"/>
      <c r="R392" s="198"/>
      <c r="S392" s="198"/>
      <c r="T392" s="199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93" t="s">
        <v>150</v>
      </c>
      <c r="AU392" s="193" t="s">
        <v>84</v>
      </c>
      <c r="AV392" s="13" t="s">
        <v>84</v>
      </c>
      <c r="AW392" s="13" t="s">
        <v>31</v>
      </c>
      <c r="AX392" s="13" t="s">
        <v>75</v>
      </c>
      <c r="AY392" s="193" t="s">
        <v>140</v>
      </c>
    </row>
    <row r="393" s="14" customFormat="1">
      <c r="A393" s="14"/>
      <c r="B393" s="200"/>
      <c r="C393" s="14"/>
      <c r="D393" s="192" t="s">
        <v>150</v>
      </c>
      <c r="E393" s="201" t="s">
        <v>1</v>
      </c>
      <c r="F393" s="202" t="s">
        <v>154</v>
      </c>
      <c r="G393" s="14"/>
      <c r="H393" s="203">
        <v>10.206</v>
      </c>
      <c r="I393" s="204"/>
      <c r="J393" s="14"/>
      <c r="K393" s="14"/>
      <c r="L393" s="200"/>
      <c r="M393" s="205"/>
      <c r="N393" s="206"/>
      <c r="O393" s="206"/>
      <c r="P393" s="206"/>
      <c r="Q393" s="206"/>
      <c r="R393" s="206"/>
      <c r="S393" s="206"/>
      <c r="T393" s="207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01" t="s">
        <v>150</v>
      </c>
      <c r="AU393" s="201" t="s">
        <v>84</v>
      </c>
      <c r="AV393" s="14" t="s">
        <v>148</v>
      </c>
      <c r="AW393" s="14" t="s">
        <v>31</v>
      </c>
      <c r="AX393" s="14" t="s">
        <v>82</v>
      </c>
      <c r="AY393" s="201" t="s">
        <v>140</v>
      </c>
    </row>
    <row r="394" s="2" customFormat="1" ht="37.8" customHeight="1">
      <c r="A394" s="36"/>
      <c r="B394" s="177"/>
      <c r="C394" s="178" t="s">
        <v>552</v>
      </c>
      <c r="D394" s="178" t="s">
        <v>143</v>
      </c>
      <c r="E394" s="179" t="s">
        <v>553</v>
      </c>
      <c r="F394" s="180" t="s">
        <v>554</v>
      </c>
      <c r="G394" s="181" t="s">
        <v>170</v>
      </c>
      <c r="H394" s="182">
        <v>10</v>
      </c>
      <c r="I394" s="183"/>
      <c r="J394" s="184">
        <f>ROUND(I394*H394,2)</f>
        <v>0</v>
      </c>
      <c r="K394" s="180" t="s">
        <v>147</v>
      </c>
      <c r="L394" s="37"/>
      <c r="M394" s="185" t="s">
        <v>1</v>
      </c>
      <c r="N394" s="186" t="s">
        <v>40</v>
      </c>
      <c r="O394" s="75"/>
      <c r="P394" s="187">
        <f>O394*H394</f>
        <v>0</v>
      </c>
      <c r="Q394" s="187">
        <v>0</v>
      </c>
      <c r="R394" s="187">
        <f>Q394*H394</f>
        <v>0</v>
      </c>
      <c r="S394" s="187">
        <v>0</v>
      </c>
      <c r="T394" s="188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189" t="s">
        <v>148</v>
      </c>
      <c r="AT394" s="189" t="s">
        <v>143</v>
      </c>
      <c r="AU394" s="189" t="s">
        <v>84</v>
      </c>
      <c r="AY394" s="17" t="s">
        <v>140</v>
      </c>
      <c r="BE394" s="190">
        <f>IF(N394="základní",J394,0)</f>
        <v>0</v>
      </c>
      <c r="BF394" s="190">
        <f>IF(N394="snížená",J394,0)</f>
        <v>0</v>
      </c>
      <c r="BG394" s="190">
        <f>IF(N394="zákl. přenesená",J394,0)</f>
        <v>0</v>
      </c>
      <c r="BH394" s="190">
        <f>IF(N394="sníž. přenesená",J394,0)</f>
        <v>0</v>
      </c>
      <c r="BI394" s="190">
        <f>IF(N394="nulová",J394,0)</f>
        <v>0</v>
      </c>
      <c r="BJ394" s="17" t="s">
        <v>82</v>
      </c>
      <c r="BK394" s="190">
        <f>ROUND(I394*H394,2)</f>
        <v>0</v>
      </c>
      <c r="BL394" s="17" t="s">
        <v>148</v>
      </c>
      <c r="BM394" s="189" t="s">
        <v>555</v>
      </c>
    </row>
    <row r="395" s="13" customFormat="1">
      <c r="A395" s="13"/>
      <c r="B395" s="191"/>
      <c r="C395" s="13"/>
      <c r="D395" s="192" t="s">
        <v>150</v>
      </c>
      <c r="E395" s="193" t="s">
        <v>1</v>
      </c>
      <c r="F395" s="194" t="s">
        <v>556</v>
      </c>
      <c r="G395" s="13"/>
      <c r="H395" s="195">
        <v>10</v>
      </c>
      <c r="I395" s="196"/>
      <c r="J395" s="13"/>
      <c r="K395" s="13"/>
      <c r="L395" s="191"/>
      <c r="M395" s="197"/>
      <c r="N395" s="198"/>
      <c r="O395" s="198"/>
      <c r="P395" s="198"/>
      <c r="Q395" s="198"/>
      <c r="R395" s="198"/>
      <c r="S395" s="198"/>
      <c r="T395" s="199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93" t="s">
        <v>150</v>
      </c>
      <c r="AU395" s="193" t="s">
        <v>84</v>
      </c>
      <c r="AV395" s="13" t="s">
        <v>84</v>
      </c>
      <c r="AW395" s="13" t="s">
        <v>31</v>
      </c>
      <c r="AX395" s="13" t="s">
        <v>75</v>
      </c>
      <c r="AY395" s="193" t="s">
        <v>140</v>
      </c>
    </row>
    <row r="396" s="14" customFormat="1">
      <c r="A396" s="14"/>
      <c r="B396" s="200"/>
      <c r="C396" s="14"/>
      <c r="D396" s="192" t="s">
        <v>150</v>
      </c>
      <c r="E396" s="201" t="s">
        <v>1</v>
      </c>
      <c r="F396" s="202" t="s">
        <v>154</v>
      </c>
      <c r="G396" s="14"/>
      <c r="H396" s="203">
        <v>10</v>
      </c>
      <c r="I396" s="204"/>
      <c r="J396" s="14"/>
      <c r="K396" s="14"/>
      <c r="L396" s="200"/>
      <c r="M396" s="205"/>
      <c r="N396" s="206"/>
      <c r="O396" s="206"/>
      <c r="P396" s="206"/>
      <c r="Q396" s="206"/>
      <c r="R396" s="206"/>
      <c r="S396" s="206"/>
      <c r="T396" s="207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01" t="s">
        <v>150</v>
      </c>
      <c r="AU396" s="201" t="s">
        <v>84</v>
      </c>
      <c r="AV396" s="14" t="s">
        <v>148</v>
      </c>
      <c r="AW396" s="14" t="s">
        <v>31</v>
      </c>
      <c r="AX396" s="14" t="s">
        <v>82</v>
      </c>
      <c r="AY396" s="201" t="s">
        <v>140</v>
      </c>
    </row>
    <row r="397" s="2" customFormat="1" ht="62.7" customHeight="1">
      <c r="A397" s="36"/>
      <c r="B397" s="177"/>
      <c r="C397" s="178" t="s">
        <v>557</v>
      </c>
      <c r="D397" s="178" t="s">
        <v>143</v>
      </c>
      <c r="E397" s="179" t="s">
        <v>558</v>
      </c>
      <c r="F397" s="180" t="s">
        <v>559</v>
      </c>
      <c r="G397" s="181" t="s">
        <v>146</v>
      </c>
      <c r="H397" s="182">
        <v>94</v>
      </c>
      <c r="I397" s="183"/>
      <c r="J397" s="184">
        <f>ROUND(I397*H397,2)</f>
        <v>0</v>
      </c>
      <c r="K397" s="180" t="s">
        <v>147</v>
      </c>
      <c r="L397" s="37"/>
      <c r="M397" s="185" t="s">
        <v>1</v>
      </c>
      <c r="N397" s="186" t="s">
        <v>40</v>
      </c>
      <c r="O397" s="75"/>
      <c r="P397" s="187">
        <f>O397*H397</f>
        <v>0</v>
      </c>
      <c r="Q397" s="187">
        <v>0</v>
      </c>
      <c r="R397" s="187">
        <f>Q397*H397</f>
        <v>0</v>
      </c>
      <c r="S397" s="187">
        <v>0</v>
      </c>
      <c r="T397" s="188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189" t="s">
        <v>148</v>
      </c>
      <c r="AT397" s="189" t="s">
        <v>143</v>
      </c>
      <c r="AU397" s="189" t="s">
        <v>84</v>
      </c>
      <c r="AY397" s="17" t="s">
        <v>140</v>
      </c>
      <c r="BE397" s="190">
        <f>IF(N397="základní",J397,0)</f>
        <v>0</v>
      </c>
      <c r="BF397" s="190">
        <f>IF(N397="snížená",J397,0)</f>
        <v>0</v>
      </c>
      <c r="BG397" s="190">
        <f>IF(N397="zákl. přenesená",J397,0)</f>
        <v>0</v>
      </c>
      <c r="BH397" s="190">
        <f>IF(N397="sníž. přenesená",J397,0)</f>
        <v>0</v>
      </c>
      <c r="BI397" s="190">
        <f>IF(N397="nulová",J397,0)</f>
        <v>0</v>
      </c>
      <c r="BJ397" s="17" t="s">
        <v>82</v>
      </c>
      <c r="BK397" s="190">
        <f>ROUND(I397*H397,2)</f>
        <v>0</v>
      </c>
      <c r="BL397" s="17" t="s">
        <v>148</v>
      </c>
      <c r="BM397" s="189" t="s">
        <v>560</v>
      </c>
    </row>
    <row r="398" s="13" customFormat="1">
      <c r="A398" s="13"/>
      <c r="B398" s="191"/>
      <c r="C398" s="13"/>
      <c r="D398" s="192" t="s">
        <v>150</v>
      </c>
      <c r="E398" s="193" t="s">
        <v>1</v>
      </c>
      <c r="F398" s="194" t="s">
        <v>561</v>
      </c>
      <c r="G398" s="13"/>
      <c r="H398" s="195">
        <v>50</v>
      </c>
      <c r="I398" s="196"/>
      <c r="J398" s="13"/>
      <c r="K398" s="13"/>
      <c r="L398" s="191"/>
      <c r="M398" s="197"/>
      <c r="N398" s="198"/>
      <c r="O398" s="198"/>
      <c r="P398" s="198"/>
      <c r="Q398" s="198"/>
      <c r="R398" s="198"/>
      <c r="S398" s="198"/>
      <c r="T398" s="19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193" t="s">
        <v>150</v>
      </c>
      <c r="AU398" s="193" t="s">
        <v>84</v>
      </c>
      <c r="AV398" s="13" t="s">
        <v>84</v>
      </c>
      <c r="AW398" s="13" t="s">
        <v>31</v>
      </c>
      <c r="AX398" s="13" t="s">
        <v>75</v>
      </c>
      <c r="AY398" s="193" t="s">
        <v>140</v>
      </c>
    </row>
    <row r="399" s="13" customFormat="1">
      <c r="A399" s="13"/>
      <c r="B399" s="191"/>
      <c r="C399" s="13"/>
      <c r="D399" s="192" t="s">
        <v>150</v>
      </c>
      <c r="E399" s="193" t="s">
        <v>1</v>
      </c>
      <c r="F399" s="194" t="s">
        <v>562</v>
      </c>
      <c r="G399" s="13"/>
      <c r="H399" s="195">
        <v>44</v>
      </c>
      <c r="I399" s="196"/>
      <c r="J399" s="13"/>
      <c r="K399" s="13"/>
      <c r="L399" s="191"/>
      <c r="M399" s="197"/>
      <c r="N399" s="198"/>
      <c r="O399" s="198"/>
      <c r="P399" s="198"/>
      <c r="Q399" s="198"/>
      <c r="R399" s="198"/>
      <c r="S399" s="198"/>
      <c r="T399" s="199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193" t="s">
        <v>150</v>
      </c>
      <c r="AU399" s="193" t="s">
        <v>84</v>
      </c>
      <c r="AV399" s="13" t="s">
        <v>84</v>
      </c>
      <c r="AW399" s="13" t="s">
        <v>31</v>
      </c>
      <c r="AX399" s="13" t="s">
        <v>75</v>
      </c>
      <c r="AY399" s="193" t="s">
        <v>140</v>
      </c>
    </row>
    <row r="400" s="14" customFormat="1">
      <c r="A400" s="14"/>
      <c r="B400" s="200"/>
      <c r="C400" s="14"/>
      <c r="D400" s="192" t="s">
        <v>150</v>
      </c>
      <c r="E400" s="201" t="s">
        <v>1</v>
      </c>
      <c r="F400" s="202" t="s">
        <v>154</v>
      </c>
      <c r="G400" s="14"/>
      <c r="H400" s="203">
        <v>94</v>
      </c>
      <c r="I400" s="204"/>
      <c r="J400" s="14"/>
      <c r="K400" s="14"/>
      <c r="L400" s="200"/>
      <c r="M400" s="205"/>
      <c r="N400" s="206"/>
      <c r="O400" s="206"/>
      <c r="P400" s="206"/>
      <c r="Q400" s="206"/>
      <c r="R400" s="206"/>
      <c r="S400" s="206"/>
      <c r="T400" s="207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01" t="s">
        <v>150</v>
      </c>
      <c r="AU400" s="201" t="s">
        <v>84</v>
      </c>
      <c r="AV400" s="14" t="s">
        <v>148</v>
      </c>
      <c r="AW400" s="14" t="s">
        <v>31</v>
      </c>
      <c r="AX400" s="14" t="s">
        <v>82</v>
      </c>
      <c r="AY400" s="201" t="s">
        <v>140</v>
      </c>
    </row>
    <row r="401" s="2" customFormat="1" ht="24.15" customHeight="1">
      <c r="A401" s="36"/>
      <c r="B401" s="177"/>
      <c r="C401" s="178" t="s">
        <v>563</v>
      </c>
      <c r="D401" s="178" t="s">
        <v>143</v>
      </c>
      <c r="E401" s="179" t="s">
        <v>564</v>
      </c>
      <c r="F401" s="180" t="s">
        <v>565</v>
      </c>
      <c r="G401" s="181" t="s">
        <v>146</v>
      </c>
      <c r="H401" s="182">
        <v>94</v>
      </c>
      <c r="I401" s="183"/>
      <c r="J401" s="184">
        <f>ROUND(I401*H401,2)</f>
        <v>0</v>
      </c>
      <c r="K401" s="180" t="s">
        <v>147</v>
      </c>
      <c r="L401" s="37"/>
      <c r="M401" s="185" t="s">
        <v>1</v>
      </c>
      <c r="N401" s="186" t="s">
        <v>40</v>
      </c>
      <c r="O401" s="75"/>
      <c r="P401" s="187">
        <f>O401*H401</f>
        <v>0</v>
      </c>
      <c r="Q401" s="187">
        <v>0</v>
      </c>
      <c r="R401" s="187">
        <f>Q401*H401</f>
        <v>0</v>
      </c>
      <c r="S401" s="187">
        <v>0</v>
      </c>
      <c r="T401" s="188">
        <f>S401*H401</f>
        <v>0</v>
      </c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R401" s="189" t="s">
        <v>148</v>
      </c>
      <c r="AT401" s="189" t="s">
        <v>143</v>
      </c>
      <c r="AU401" s="189" t="s">
        <v>84</v>
      </c>
      <c r="AY401" s="17" t="s">
        <v>140</v>
      </c>
      <c r="BE401" s="190">
        <f>IF(N401="základní",J401,0)</f>
        <v>0</v>
      </c>
      <c r="BF401" s="190">
        <f>IF(N401="snížená",J401,0)</f>
        <v>0</v>
      </c>
      <c r="BG401" s="190">
        <f>IF(N401="zákl. přenesená",J401,0)</f>
        <v>0</v>
      </c>
      <c r="BH401" s="190">
        <f>IF(N401="sníž. přenesená",J401,0)</f>
        <v>0</v>
      </c>
      <c r="BI401" s="190">
        <f>IF(N401="nulová",J401,0)</f>
        <v>0</v>
      </c>
      <c r="BJ401" s="17" t="s">
        <v>82</v>
      </c>
      <c r="BK401" s="190">
        <f>ROUND(I401*H401,2)</f>
        <v>0</v>
      </c>
      <c r="BL401" s="17" t="s">
        <v>148</v>
      </c>
      <c r="BM401" s="189" t="s">
        <v>566</v>
      </c>
    </row>
    <row r="402" s="13" customFormat="1">
      <c r="A402" s="13"/>
      <c r="B402" s="191"/>
      <c r="C402" s="13"/>
      <c r="D402" s="192" t="s">
        <v>150</v>
      </c>
      <c r="E402" s="193" t="s">
        <v>1</v>
      </c>
      <c r="F402" s="194" t="s">
        <v>567</v>
      </c>
      <c r="G402" s="13"/>
      <c r="H402" s="195">
        <v>50</v>
      </c>
      <c r="I402" s="196"/>
      <c r="J402" s="13"/>
      <c r="K402" s="13"/>
      <c r="L402" s="191"/>
      <c r="M402" s="197"/>
      <c r="N402" s="198"/>
      <c r="O402" s="198"/>
      <c r="P402" s="198"/>
      <c r="Q402" s="198"/>
      <c r="R402" s="198"/>
      <c r="S402" s="198"/>
      <c r="T402" s="199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93" t="s">
        <v>150</v>
      </c>
      <c r="AU402" s="193" t="s">
        <v>84</v>
      </c>
      <c r="AV402" s="13" t="s">
        <v>84</v>
      </c>
      <c r="AW402" s="13" t="s">
        <v>31</v>
      </c>
      <c r="AX402" s="13" t="s">
        <v>75</v>
      </c>
      <c r="AY402" s="193" t="s">
        <v>140</v>
      </c>
    </row>
    <row r="403" s="13" customFormat="1">
      <c r="A403" s="13"/>
      <c r="B403" s="191"/>
      <c r="C403" s="13"/>
      <c r="D403" s="192" t="s">
        <v>150</v>
      </c>
      <c r="E403" s="193" t="s">
        <v>1</v>
      </c>
      <c r="F403" s="194" t="s">
        <v>568</v>
      </c>
      <c r="G403" s="13"/>
      <c r="H403" s="195">
        <v>44</v>
      </c>
      <c r="I403" s="196"/>
      <c r="J403" s="13"/>
      <c r="K403" s="13"/>
      <c r="L403" s="191"/>
      <c r="M403" s="197"/>
      <c r="N403" s="198"/>
      <c r="O403" s="198"/>
      <c r="P403" s="198"/>
      <c r="Q403" s="198"/>
      <c r="R403" s="198"/>
      <c r="S403" s="198"/>
      <c r="T403" s="199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93" t="s">
        <v>150</v>
      </c>
      <c r="AU403" s="193" t="s">
        <v>84</v>
      </c>
      <c r="AV403" s="13" t="s">
        <v>84</v>
      </c>
      <c r="AW403" s="13" t="s">
        <v>31</v>
      </c>
      <c r="AX403" s="13" t="s">
        <v>75</v>
      </c>
      <c r="AY403" s="193" t="s">
        <v>140</v>
      </c>
    </row>
    <row r="404" s="14" customFormat="1">
      <c r="A404" s="14"/>
      <c r="B404" s="200"/>
      <c r="C404" s="14"/>
      <c r="D404" s="192" t="s">
        <v>150</v>
      </c>
      <c r="E404" s="201" t="s">
        <v>1</v>
      </c>
      <c r="F404" s="202" t="s">
        <v>154</v>
      </c>
      <c r="G404" s="14"/>
      <c r="H404" s="203">
        <v>94</v>
      </c>
      <c r="I404" s="204"/>
      <c r="J404" s="14"/>
      <c r="K404" s="14"/>
      <c r="L404" s="200"/>
      <c r="M404" s="222"/>
      <c r="N404" s="223"/>
      <c r="O404" s="223"/>
      <c r="P404" s="223"/>
      <c r="Q404" s="223"/>
      <c r="R404" s="223"/>
      <c r="S404" s="223"/>
      <c r="T404" s="22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01" t="s">
        <v>150</v>
      </c>
      <c r="AU404" s="201" t="s">
        <v>84</v>
      </c>
      <c r="AV404" s="14" t="s">
        <v>148</v>
      </c>
      <c r="AW404" s="14" t="s">
        <v>31</v>
      </c>
      <c r="AX404" s="14" t="s">
        <v>82</v>
      </c>
      <c r="AY404" s="201" t="s">
        <v>140</v>
      </c>
    </row>
    <row r="405" s="2" customFormat="1" ht="6.96" customHeight="1">
      <c r="A405" s="36"/>
      <c r="B405" s="58"/>
      <c r="C405" s="59"/>
      <c r="D405" s="59"/>
      <c r="E405" s="59"/>
      <c r="F405" s="59"/>
      <c r="G405" s="59"/>
      <c r="H405" s="59"/>
      <c r="I405" s="59"/>
      <c r="J405" s="59"/>
      <c r="K405" s="59"/>
      <c r="L405" s="37"/>
      <c r="M405" s="36"/>
      <c r="O405" s="36"/>
      <c r="P405" s="36"/>
      <c r="Q405" s="36"/>
      <c r="R405" s="36"/>
      <c r="S405" s="36"/>
      <c r="T405" s="36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</row>
  </sheetData>
  <autoFilter ref="C121:K40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="1" customFormat="1" ht="24.96" customHeight="1">
      <c r="B4" s="20"/>
      <c r="D4" s="21" t="s">
        <v>113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Oprava staničních kolejí v žst. Rakšice - kolej č.3</v>
      </c>
      <c r="F7" s="30"/>
      <c r="G7" s="30"/>
      <c r="H7" s="30"/>
      <c r="L7" s="20"/>
    </row>
    <row r="8" s="1" customFormat="1" ht="12" customHeight="1">
      <c r="B8" s="20"/>
      <c r="D8" s="30" t="s">
        <v>114</v>
      </c>
      <c r="L8" s="20"/>
    </row>
    <row r="9" s="2" customFormat="1" ht="16.5" customHeight="1">
      <c r="A9" s="36"/>
      <c r="B9" s="37"/>
      <c r="C9" s="36"/>
      <c r="D9" s="36"/>
      <c r="E9" s="127" t="s">
        <v>115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116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569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26. 5. 2020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tr">
        <f>IF('Rekapitulace stavby'!AN10="","",'Rekapitulace stavby'!AN10)</f>
        <v/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tr">
        <f>IF('Rekapitulace stavby'!E11="","",'Rekapitulace stavby'!E11)</f>
        <v xml:space="preserve"> </v>
      </c>
      <c r="F17" s="36"/>
      <c r="G17" s="36"/>
      <c r="H17" s="36"/>
      <c r="I17" s="30" t="s">
        <v>27</v>
      </c>
      <c r="J17" s="25" t="str">
        <f>IF('Rekapitulace stavby'!AN11="","",'Rekapitulace stavby'!AN11)</f>
        <v/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28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27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30</v>
      </c>
      <c r="E22" s="36"/>
      <c r="F22" s="36"/>
      <c r="G22" s="36"/>
      <c r="H22" s="36"/>
      <c r="I22" s="30" t="s">
        <v>25</v>
      </c>
      <c r="J22" s="25" t="str">
        <f>IF('Rekapitulace stavby'!AN16="","",'Rekapitulace stavby'!AN16)</f>
        <v/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tr">
        <f>IF('Rekapitulace stavby'!E17="","",'Rekapitulace stavby'!E17)</f>
        <v xml:space="preserve"> </v>
      </c>
      <c r="F23" s="36"/>
      <c r="G23" s="36"/>
      <c r="H23" s="36"/>
      <c r="I23" s="30" t="s">
        <v>27</v>
      </c>
      <c r="J23" s="25" t="str">
        <f>IF('Rekapitulace stavby'!AN17="","",'Rekapitulace stavby'!AN17)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32</v>
      </c>
      <c r="E25" s="36"/>
      <c r="F25" s="36"/>
      <c r="G25" s="36"/>
      <c r="H25" s="36"/>
      <c r="I25" s="30" t="s">
        <v>25</v>
      </c>
      <c r="J25" s="25" t="s">
        <v>1</v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">
        <v>33</v>
      </c>
      <c r="F26" s="36"/>
      <c r="G26" s="36"/>
      <c r="H26" s="36"/>
      <c r="I26" s="30" t="s">
        <v>27</v>
      </c>
      <c r="J26" s="25" t="s">
        <v>1</v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34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35</v>
      </c>
      <c r="E32" s="36"/>
      <c r="F32" s="36"/>
      <c r="G32" s="36"/>
      <c r="H32" s="36"/>
      <c r="I32" s="36"/>
      <c r="J32" s="94">
        <f>ROUND(J123,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37</v>
      </c>
      <c r="G34" s="36"/>
      <c r="H34" s="36"/>
      <c r="I34" s="41" t="s">
        <v>36</v>
      </c>
      <c r="J34" s="41" t="s">
        <v>38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39</v>
      </c>
      <c r="E35" s="30" t="s">
        <v>40</v>
      </c>
      <c r="F35" s="133">
        <f>ROUND((SUM(BE123:BE151)),  2)</f>
        <v>0</v>
      </c>
      <c r="G35" s="36"/>
      <c r="H35" s="36"/>
      <c r="I35" s="134">
        <v>0.20999999999999999</v>
      </c>
      <c r="J35" s="133">
        <f>ROUND(((SUM(BE123:BE151))*I35),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41</v>
      </c>
      <c r="F36" s="133">
        <f>ROUND((SUM(BF123:BF151)),  2)</f>
        <v>0</v>
      </c>
      <c r="G36" s="36"/>
      <c r="H36" s="36"/>
      <c r="I36" s="134">
        <v>0.14999999999999999</v>
      </c>
      <c r="J36" s="133">
        <f>ROUND(((SUM(BF123:BF151))*I36),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33">
        <f>ROUND((SUM(BG123:BG151)),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43</v>
      </c>
      <c r="F38" s="133">
        <f>ROUND((SUM(BH123:BH151)),  2)</f>
        <v>0</v>
      </c>
      <c r="G38" s="36"/>
      <c r="H38" s="36"/>
      <c r="I38" s="134">
        <v>0.14999999999999999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44</v>
      </c>
      <c r="F39" s="133">
        <f>ROUND((SUM(BI123:BI151)),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45</v>
      </c>
      <c r="E41" s="79"/>
      <c r="F41" s="79"/>
      <c r="G41" s="137" t="s">
        <v>46</v>
      </c>
      <c r="H41" s="138" t="s">
        <v>47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48</v>
      </c>
      <c r="E50" s="55"/>
      <c r="F50" s="55"/>
      <c r="G50" s="54" t="s">
        <v>49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50</v>
      </c>
      <c r="E61" s="39"/>
      <c r="F61" s="141" t="s">
        <v>51</v>
      </c>
      <c r="G61" s="56" t="s">
        <v>50</v>
      </c>
      <c r="H61" s="39"/>
      <c r="I61" s="39"/>
      <c r="J61" s="142" t="s">
        <v>51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52</v>
      </c>
      <c r="E65" s="57"/>
      <c r="F65" s="57"/>
      <c r="G65" s="54" t="s">
        <v>53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50</v>
      </c>
      <c r="E76" s="39"/>
      <c r="F76" s="141" t="s">
        <v>51</v>
      </c>
      <c r="G76" s="56" t="s">
        <v>50</v>
      </c>
      <c r="H76" s="39"/>
      <c r="I76" s="39"/>
      <c r="J76" s="142" t="s">
        <v>51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Oprava staničních kolejí v žst. Rakšice - kolej č.3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114</v>
      </c>
      <c r="L86" s="20"/>
    </row>
    <row r="87" s="2" customFormat="1" ht="16.5" customHeight="1">
      <c r="A87" s="36"/>
      <c r="B87" s="37"/>
      <c r="C87" s="36"/>
      <c r="D87" s="36"/>
      <c r="E87" s="127" t="s">
        <v>115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116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01.2 - Demontáž SK 5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>žst. Rakšice</v>
      </c>
      <c r="G91" s="36"/>
      <c r="H91" s="36"/>
      <c r="I91" s="30" t="s">
        <v>22</v>
      </c>
      <c r="J91" s="67" t="str">
        <f>IF(J14="","",J14)</f>
        <v>26. 5. 2020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 xml:space="preserve"> </v>
      </c>
      <c r="G93" s="36"/>
      <c r="H93" s="36"/>
      <c r="I93" s="30" t="s">
        <v>30</v>
      </c>
      <c r="J93" s="34" t="str">
        <f>E23</f>
        <v xml:space="preserve"> 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28</v>
      </c>
      <c r="D94" s="36"/>
      <c r="E94" s="36"/>
      <c r="F94" s="25" t="str">
        <f>IF(E20="","",E20)</f>
        <v>Vyplň údaj</v>
      </c>
      <c r="G94" s="36"/>
      <c r="H94" s="36"/>
      <c r="I94" s="30" t="s">
        <v>32</v>
      </c>
      <c r="J94" s="34" t="str">
        <f>E26</f>
        <v>Ondřej Bozek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119</v>
      </c>
      <c r="D96" s="135"/>
      <c r="E96" s="135"/>
      <c r="F96" s="135"/>
      <c r="G96" s="135"/>
      <c r="H96" s="135"/>
      <c r="I96" s="135"/>
      <c r="J96" s="144" t="s">
        <v>120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121</v>
      </c>
      <c r="D98" s="36"/>
      <c r="E98" s="36"/>
      <c r="F98" s="36"/>
      <c r="G98" s="36"/>
      <c r="H98" s="36"/>
      <c r="I98" s="36"/>
      <c r="J98" s="94">
        <f>J123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122</v>
      </c>
    </row>
    <row r="99" s="9" customFormat="1" ht="24.96" customHeight="1">
      <c r="A99" s="9"/>
      <c r="B99" s="146"/>
      <c r="C99" s="9"/>
      <c r="D99" s="147" t="s">
        <v>123</v>
      </c>
      <c r="E99" s="148"/>
      <c r="F99" s="148"/>
      <c r="G99" s="148"/>
      <c r="H99" s="148"/>
      <c r="I99" s="148"/>
      <c r="J99" s="149">
        <f>J124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0"/>
      <c r="C100" s="10"/>
      <c r="D100" s="151" t="s">
        <v>124</v>
      </c>
      <c r="E100" s="152"/>
      <c r="F100" s="152"/>
      <c r="G100" s="152"/>
      <c r="H100" s="152"/>
      <c r="I100" s="152"/>
      <c r="J100" s="153">
        <f>J125</f>
        <v>0</v>
      </c>
      <c r="K100" s="10"/>
      <c r="L100" s="15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46"/>
      <c r="C101" s="9"/>
      <c r="D101" s="147" t="s">
        <v>570</v>
      </c>
      <c r="E101" s="148"/>
      <c r="F101" s="148"/>
      <c r="G101" s="148"/>
      <c r="H101" s="148"/>
      <c r="I101" s="148"/>
      <c r="J101" s="149">
        <f>J151</f>
        <v>0</v>
      </c>
      <c r="K101" s="9"/>
      <c r="L101" s="14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6"/>
      <c r="B102" s="37"/>
      <c r="C102" s="36"/>
      <c r="D102" s="36"/>
      <c r="E102" s="36"/>
      <c r="F102" s="36"/>
      <c r="G102" s="36"/>
      <c r="H102" s="36"/>
      <c r="I102" s="36"/>
      <c r="J102" s="36"/>
      <c r="K102" s="36"/>
      <c r="L102" s="53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125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6"/>
      <c r="D109" s="36"/>
      <c r="E109" s="36"/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6"/>
      <c r="D111" s="36"/>
      <c r="E111" s="127" t="str">
        <f>E7</f>
        <v>Oprava staničních kolejí v žst. Rakšice - kolej č.3</v>
      </c>
      <c r="F111" s="30"/>
      <c r="G111" s="30"/>
      <c r="H111" s="30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1" customFormat="1" ht="12" customHeight="1">
      <c r="B112" s="20"/>
      <c r="C112" s="30" t="s">
        <v>114</v>
      </c>
      <c r="L112" s="20"/>
    </row>
    <row r="113" s="2" customFormat="1" ht="16.5" customHeight="1">
      <c r="A113" s="36"/>
      <c r="B113" s="37"/>
      <c r="C113" s="36"/>
      <c r="D113" s="36"/>
      <c r="E113" s="127" t="s">
        <v>115</v>
      </c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116</v>
      </c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6"/>
      <c r="D115" s="36"/>
      <c r="E115" s="65" t="str">
        <f>E11</f>
        <v>01.2 - Demontáž SK 5</v>
      </c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6"/>
      <c r="E117" s="36"/>
      <c r="F117" s="25" t="str">
        <f>F14</f>
        <v>žst. Rakšice</v>
      </c>
      <c r="G117" s="36"/>
      <c r="H117" s="36"/>
      <c r="I117" s="30" t="s">
        <v>22</v>
      </c>
      <c r="J117" s="67" t="str">
        <f>IF(J14="","",J14)</f>
        <v>26. 5. 2020</v>
      </c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6"/>
      <c r="E119" s="36"/>
      <c r="F119" s="25" t="str">
        <f>E17</f>
        <v xml:space="preserve"> </v>
      </c>
      <c r="G119" s="36"/>
      <c r="H119" s="36"/>
      <c r="I119" s="30" t="s">
        <v>30</v>
      </c>
      <c r="J119" s="34" t="str">
        <f>E23</f>
        <v xml:space="preserve"> 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28</v>
      </c>
      <c r="D120" s="36"/>
      <c r="E120" s="36"/>
      <c r="F120" s="25" t="str">
        <f>IF(E20="","",E20)</f>
        <v>Vyplň údaj</v>
      </c>
      <c r="G120" s="36"/>
      <c r="H120" s="36"/>
      <c r="I120" s="30" t="s">
        <v>32</v>
      </c>
      <c r="J120" s="34" t="str">
        <f>E26</f>
        <v>Ondřej Bozek</v>
      </c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6"/>
      <c r="D121" s="36"/>
      <c r="E121" s="36"/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1" customFormat="1" ht="29.28" customHeight="1">
      <c r="A122" s="154"/>
      <c r="B122" s="155"/>
      <c r="C122" s="156" t="s">
        <v>126</v>
      </c>
      <c r="D122" s="157" t="s">
        <v>60</v>
      </c>
      <c r="E122" s="157" t="s">
        <v>56</v>
      </c>
      <c r="F122" s="157" t="s">
        <v>57</v>
      </c>
      <c r="G122" s="157" t="s">
        <v>127</v>
      </c>
      <c r="H122" s="157" t="s">
        <v>128</v>
      </c>
      <c r="I122" s="157" t="s">
        <v>129</v>
      </c>
      <c r="J122" s="157" t="s">
        <v>120</v>
      </c>
      <c r="K122" s="158" t="s">
        <v>130</v>
      </c>
      <c r="L122" s="159"/>
      <c r="M122" s="84" t="s">
        <v>1</v>
      </c>
      <c r="N122" s="85" t="s">
        <v>39</v>
      </c>
      <c r="O122" s="85" t="s">
        <v>131</v>
      </c>
      <c r="P122" s="85" t="s">
        <v>132</v>
      </c>
      <c r="Q122" s="85" t="s">
        <v>133</v>
      </c>
      <c r="R122" s="85" t="s">
        <v>134</v>
      </c>
      <c r="S122" s="85" t="s">
        <v>135</v>
      </c>
      <c r="T122" s="86" t="s">
        <v>136</v>
      </c>
      <c r="U122" s="154"/>
      <c r="V122" s="154"/>
      <c r="W122" s="154"/>
      <c r="X122" s="154"/>
      <c r="Y122" s="154"/>
      <c r="Z122" s="154"/>
      <c r="AA122" s="154"/>
      <c r="AB122" s="154"/>
      <c r="AC122" s="154"/>
      <c r="AD122" s="154"/>
      <c r="AE122" s="154"/>
    </row>
    <row r="123" s="2" customFormat="1" ht="22.8" customHeight="1">
      <c r="A123" s="36"/>
      <c r="B123" s="37"/>
      <c r="C123" s="91" t="s">
        <v>137</v>
      </c>
      <c r="D123" s="36"/>
      <c r="E123" s="36"/>
      <c r="F123" s="36"/>
      <c r="G123" s="36"/>
      <c r="H123" s="36"/>
      <c r="I123" s="36"/>
      <c r="J123" s="160">
        <f>BK123</f>
        <v>0</v>
      </c>
      <c r="K123" s="36"/>
      <c r="L123" s="37"/>
      <c r="M123" s="87"/>
      <c r="N123" s="71"/>
      <c r="O123" s="88"/>
      <c r="P123" s="161">
        <f>P124+P151</f>
        <v>0</v>
      </c>
      <c r="Q123" s="88"/>
      <c r="R123" s="161">
        <f>R124+R151</f>
        <v>0</v>
      </c>
      <c r="S123" s="88"/>
      <c r="T123" s="162">
        <f>T124+T151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7" t="s">
        <v>74</v>
      </c>
      <c r="AU123" s="17" t="s">
        <v>122</v>
      </c>
      <c r="BK123" s="163">
        <f>BK124+BK151</f>
        <v>0</v>
      </c>
    </row>
    <row r="124" s="12" customFormat="1" ht="25.92" customHeight="1">
      <c r="A124" s="12"/>
      <c r="B124" s="164"/>
      <c r="C124" s="12"/>
      <c r="D124" s="165" t="s">
        <v>74</v>
      </c>
      <c r="E124" s="166" t="s">
        <v>138</v>
      </c>
      <c r="F124" s="166" t="s">
        <v>139</v>
      </c>
      <c r="G124" s="12"/>
      <c r="H124" s="12"/>
      <c r="I124" s="167"/>
      <c r="J124" s="168">
        <f>BK124</f>
        <v>0</v>
      </c>
      <c r="K124" s="12"/>
      <c r="L124" s="164"/>
      <c r="M124" s="169"/>
      <c r="N124" s="170"/>
      <c r="O124" s="170"/>
      <c r="P124" s="171">
        <f>P125</f>
        <v>0</v>
      </c>
      <c r="Q124" s="170"/>
      <c r="R124" s="171">
        <f>R125</f>
        <v>0</v>
      </c>
      <c r="S124" s="170"/>
      <c r="T124" s="172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5" t="s">
        <v>82</v>
      </c>
      <c r="AT124" s="173" t="s">
        <v>74</v>
      </c>
      <c r="AU124" s="173" t="s">
        <v>75</v>
      </c>
      <c r="AY124" s="165" t="s">
        <v>140</v>
      </c>
      <c r="BK124" s="174">
        <f>BK125</f>
        <v>0</v>
      </c>
    </row>
    <row r="125" s="12" customFormat="1" ht="22.8" customHeight="1">
      <c r="A125" s="12"/>
      <c r="B125" s="164"/>
      <c r="C125" s="12"/>
      <c r="D125" s="165" t="s">
        <v>74</v>
      </c>
      <c r="E125" s="175" t="s">
        <v>141</v>
      </c>
      <c r="F125" s="175" t="s">
        <v>142</v>
      </c>
      <c r="G125" s="12"/>
      <c r="H125" s="12"/>
      <c r="I125" s="167"/>
      <c r="J125" s="176">
        <f>BK125</f>
        <v>0</v>
      </c>
      <c r="K125" s="12"/>
      <c r="L125" s="164"/>
      <c r="M125" s="169"/>
      <c r="N125" s="170"/>
      <c r="O125" s="170"/>
      <c r="P125" s="171">
        <f>SUM(P126:P150)</f>
        <v>0</v>
      </c>
      <c r="Q125" s="170"/>
      <c r="R125" s="171">
        <f>SUM(R126:R150)</f>
        <v>0</v>
      </c>
      <c r="S125" s="170"/>
      <c r="T125" s="172">
        <f>SUM(T126:T150)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5" t="s">
        <v>82</v>
      </c>
      <c r="AT125" s="173" t="s">
        <v>74</v>
      </c>
      <c r="AU125" s="173" t="s">
        <v>82</v>
      </c>
      <c r="AY125" s="165" t="s">
        <v>140</v>
      </c>
      <c r="BK125" s="174">
        <f>SUM(BK126:BK150)</f>
        <v>0</v>
      </c>
    </row>
    <row r="126" s="2" customFormat="1" ht="49.05" customHeight="1">
      <c r="A126" s="36"/>
      <c r="B126" s="177"/>
      <c r="C126" s="178" t="s">
        <v>82</v>
      </c>
      <c r="D126" s="178" t="s">
        <v>143</v>
      </c>
      <c r="E126" s="179" t="s">
        <v>175</v>
      </c>
      <c r="F126" s="180" t="s">
        <v>176</v>
      </c>
      <c r="G126" s="181" t="s">
        <v>177</v>
      </c>
      <c r="H126" s="182">
        <v>0.099000000000000005</v>
      </c>
      <c r="I126" s="183"/>
      <c r="J126" s="184">
        <f>ROUND(I126*H126,2)</f>
        <v>0</v>
      </c>
      <c r="K126" s="180" t="s">
        <v>147</v>
      </c>
      <c r="L126" s="37"/>
      <c r="M126" s="185" t="s">
        <v>1</v>
      </c>
      <c r="N126" s="186" t="s">
        <v>40</v>
      </c>
      <c r="O126" s="75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9" t="s">
        <v>148</v>
      </c>
      <c r="AT126" s="189" t="s">
        <v>143</v>
      </c>
      <c r="AU126" s="189" t="s">
        <v>84</v>
      </c>
      <c r="AY126" s="17" t="s">
        <v>140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7" t="s">
        <v>82</v>
      </c>
      <c r="BK126" s="190">
        <f>ROUND(I126*H126,2)</f>
        <v>0</v>
      </c>
      <c r="BL126" s="17" t="s">
        <v>148</v>
      </c>
      <c r="BM126" s="189" t="s">
        <v>571</v>
      </c>
    </row>
    <row r="127" s="13" customFormat="1">
      <c r="A127" s="13"/>
      <c r="B127" s="191"/>
      <c r="C127" s="13"/>
      <c r="D127" s="192" t="s">
        <v>150</v>
      </c>
      <c r="E127" s="193" t="s">
        <v>1</v>
      </c>
      <c r="F127" s="194" t="s">
        <v>572</v>
      </c>
      <c r="G127" s="13"/>
      <c r="H127" s="195">
        <v>0.0050000000000000001</v>
      </c>
      <c r="I127" s="196"/>
      <c r="J127" s="13"/>
      <c r="K127" s="13"/>
      <c r="L127" s="191"/>
      <c r="M127" s="197"/>
      <c r="N127" s="198"/>
      <c r="O127" s="198"/>
      <c r="P127" s="198"/>
      <c r="Q127" s="198"/>
      <c r="R127" s="198"/>
      <c r="S127" s="198"/>
      <c r="T127" s="19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93" t="s">
        <v>150</v>
      </c>
      <c r="AU127" s="193" t="s">
        <v>84</v>
      </c>
      <c r="AV127" s="13" t="s">
        <v>84</v>
      </c>
      <c r="AW127" s="13" t="s">
        <v>31</v>
      </c>
      <c r="AX127" s="13" t="s">
        <v>75</v>
      </c>
      <c r="AY127" s="193" t="s">
        <v>140</v>
      </c>
    </row>
    <row r="128" s="13" customFormat="1">
      <c r="A128" s="13"/>
      <c r="B128" s="191"/>
      <c r="C128" s="13"/>
      <c r="D128" s="192" t="s">
        <v>150</v>
      </c>
      <c r="E128" s="193" t="s">
        <v>1</v>
      </c>
      <c r="F128" s="194" t="s">
        <v>573</v>
      </c>
      <c r="G128" s="13"/>
      <c r="H128" s="195">
        <v>0.080000000000000002</v>
      </c>
      <c r="I128" s="196"/>
      <c r="J128" s="13"/>
      <c r="K128" s="13"/>
      <c r="L128" s="191"/>
      <c r="M128" s="197"/>
      <c r="N128" s="198"/>
      <c r="O128" s="198"/>
      <c r="P128" s="198"/>
      <c r="Q128" s="198"/>
      <c r="R128" s="198"/>
      <c r="S128" s="198"/>
      <c r="T128" s="19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93" t="s">
        <v>150</v>
      </c>
      <c r="AU128" s="193" t="s">
        <v>84</v>
      </c>
      <c r="AV128" s="13" t="s">
        <v>84</v>
      </c>
      <c r="AW128" s="13" t="s">
        <v>31</v>
      </c>
      <c r="AX128" s="13" t="s">
        <v>75</v>
      </c>
      <c r="AY128" s="193" t="s">
        <v>140</v>
      </c>
    </row>
    <row r="129" s="13" customFormat="1">
      <c r="A129" s="13"/>
      <c r="B129" s="191"/>
      <c r="C129" s="13"/>
      <c r="D129" s="192" t="s">
        <v>150</v>
      </c>
      <c r="E129" s="193" t="s">
        <v>1</v>
      </c>
      <c r="F129" s="194" t="s">
        <v>574</v>
      </c>
      <c r="G129" s="13"/>
      <c r="H129" s="195">
        <v>0.014</v>
      </c>
      <c r="I129" s="196"/>
      <c r="J129" s="13"/>
      <c r="K129" s="13"/>
      <c r="L129" s="191"/>
      <c r="M129" s="197"/>
      <c r="N129" s="198"/>
      <c r="O129" s="198"/>
      <c r="P129" s="198"/>
      <c r="Q129" s="198"/>
      <c r="R129" s="198"/>
      <c r="S129" s="198"/>
      <c r="T129" s="19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3" t="s">
        <v>150</v>
      </c>
      <c r="AU129" s="193" t="s">
        <v>84</v>
      </c>
      <c r="AV129" s="13" t="s">
        <v>84</v>
      </c>
      <c r="AW129" s="13" t="s">
        <v>31</v>
      </c>
      <c r="AX129" s="13" t="s">
        <v>75</v>
      </c>
      <c r="AY129" s="193" t="s">
        <v>140</v>
      </c>
    </row>
    <row r="130" s="14" customFormat="1">
      <c r="A130" s="14"/>
      <c r="B130" s="200"/>
      <c r="C130" s="14"/>
      <c r="D130" s="192" t="s">
        <v>150</v>
      </c>
      <c r="E130" s="201" t="s">
        <v>1</v>
      </c>
      <c r="F130" s="202" t="s">
        <v>154</v>
      </c>
      <c r="G130" s="14"/>
      <c r="H130" s="203">
        <v>0.099000000000000005</v>
      </c>
      <c r="I130" s="204"/>
      <c r="J130" s="14"/>
      <c r="K130" s="14"/>
      <c r="L130" s="200"/>
      <c r="M130" s="205"/>
      <c r="N130" s="206"/>
      <c r="O130" s="206"/>
      <c r="P130" s="206"/>
      <c r="Q130" s="206"/>
      <c r="R130" s="206"/>
      <c r="S130" s="206"/>
      <c r="T130" s="20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01" t="s">
        <v>150</v>
      </c>
      <c r="AU130" s="201" t="s">
        <v>84</v>
      </c>
      <c r="AV130" s="14" t="s">
        <v>148</v>
      </c>
      <c r="AW130" s="14" t="s">
        <v>31</v>
      </c>
      <c r="AX130" s="14" t="s">
        <v>82</v>
      </c>
      <c r="AY130" s="201" t="s">
        <v>140</v>
      </c>
    </row>
    <row r="131" s="2" customFormat="1" ht="24.15" customHeight="1">
      <c r="A131" s="36"/>
      <c r="B131" s="177"/>
      <c r="C131" s="178" t="s">
        <v>84</v>
      </c>
      <c r="D131" s="178" t="s">
        <v>143</v>
      </c>
      <c r="E131" s="179" t="s">
        <v>183</v>
      </c>
      <c r="F131" s="180" t="s">
        <v>184</v>
      </c>
      <c r="G131" s="181" t="s">
        <v>185</v>
      </c>
      <c r="H131" s="182">
        <v>149</v>
      </c>
      <c r="I131" s="183"/>
      <c r="J131" s="184">
        <f>ROUND(I131*H131,2)</f>
        <v>0</v>
      </c>
      <c r="K131" s="180" t="s">
        <v>147</v>
      </c>
      <c r="L131" s="37"/>
      <c r="M131" s="185" t="s">
        <v>1</v>
      </c>
      <c r="N131" s="186" t="s">
        <v>40</v>
      </c>
      <c r="O131" s="75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9" t="s">
        <v>148</v>
      </c>
      <c r="AT131" s="189" t="s">
        <v>143</v>
      </c>
      <c r="AU131" s="189" t="s">
        <v>84</v>
      </c>
      <c r="AY131" s="17" t="s">
        <v>140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7" t="s">
        <v>82</v>
      </c>
      <c r="BK131" s="190">
        <f>ROUND(I131*H131,2)</f>
        <v>0</v>
      </c>
      <c r="BL131" s="17" t="s">
        <v>148</v>
      </c>
      <c r="BM131" s="189" t="s">
        <v>575</v>
      </c>
    </row>
    <row r="132" s="13" customFormat="1">
      <c r="A132" s="13"/>
      <c r="B132" s="191"/>
      <c r="C132" s="13"/>
      <c r="D132" s="192" t="s">
        <v>150</v>
      </c>
      <c r="E132" s="193" t="s">
        <v>1</v>
      </c>
      <c r="F132" s="194" t="s">
        <v>576</v>
      </c>
      <c r="G132" s="13"/>
      <c r="H132" s="195">
        <v>7</v>
      </c>
      <c r="I132" s="196"/>
      <c r="J132" s="13"/>
      <c r="K132" s="13"/>
      <c r="L132" s="191"/>
      <c r="M132" s="197"/>
      <c r="N132" s="198"/>
      <c r="O132" s="198"/>
      <c r="P132" s="198"/>
      <c r="Q132" s="198"/>
      <c r="R132" s="198"/>
      <c r="S132" s="198"/>
      <c r="T132" s="19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3" t="s">
        <v>150</v>
      </c>
      <c r="AU132" s="193" t="s">
        <v>84</v>
      </c>
      <c r="AV132" s="13" t="s">
        <v>84</v>
      </c>
      <c r="AW132" s="13" t="s">
        <v>31</v>
      </c>
      <c r="AX132" s="13" t="s">
        <v>75</v>
      </c>
      <c r="AY132" s="193" t="s">
        <v>140</v>
      </c>
    </row>
    <row r="133" s="13" customFormat="1">
      <c r="A133" s="13"/>
      <c r="B133" s="191"/>
      <c r="C133" s="13"/>
      <c r="D133" s="192" t="s">
        <v>150</v>
      </c>
      <c r="E133" s="193" t="s">
        <v>1</v>
      </c>
      <c r="F133" s="194" t="s">
        <v>577</v>
      </c>
      <c r="G133" s="13"/>
      <c r="H133" s="195">
        <v>121</v>
      </c>
      <c r="I133" s="196"/>
      <c r="J133" s="13"/>
      <c r="K133" s="13"/>
      <c r="L133" s="191"/>
      <c r="M133" s="197"/>
      <c r="N133" s="198"/>
      <c r="O133" s="198"/>
      <c r="P133" s="198"/>
      <c r="Q133" s="198"/>
      <c r="R133" s="198"/>
      <c r="S133" s="198"/>
      <c r="T133" s="19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3" t="s">
        <v>150</v>
      </c>
      <c r="AU133" s="193" t="s">
        <v>84</v>
      </c>
      <c r="AV133" s="13" t="s">
        <v>84</v>
      </c>
      <c r="AW133" s="13" t="s">
        <v>31</v>
      </c>
      <c r="AX133" s="13" t="s">
        <v>75</v>
      </c>
      <c r="AY133" s="193" t="s">
        <v>140</v>
      </c>
    </row>
    <row r="134" s="13" customFormat="1">
      <c r="A134" s="13"/>
      <c r="B134" s="191"/>
      <c r="C134" s="13"/>
      <c r="D134" s="192" t="s">
        <v>150</v>
      </c>
      <c r="E134" s="193" t="s">
        <v>1</v>
      </c>
      <c r="F134" s="194" t="s">
        <v>578</v>
      </c>
      <c r="G134" s="13"/>
      <c r="H134" s="195">
        <v>21</v>
      </c>
      <c r="I134" s="196"/>
      <c r="J134" s="13"/>
      <c r="K134" s="13"/>
      <c r="L134" s="191"/>
      <c r="M134" s="197"/>
      <c r="N134" s="198"/>
      <c r="O134" s="198"/>
      <c r="P134" s="198"/>
      <c r="Q134" s="198"/>
      <c r="R134" s="198"/>
      <c r="S134" s="198"/>
      <c r="T134" s="19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3" t="s">
        <v>150</v>
      </c>
      <c r="AU134" s="193" t="s">
        <v>84</v>
      </c>
      <c r="AV134" s="13" t="s">
        <v>84</v>
      </c>
      <c r="AW134" s="13" t="s">
        <v>31</v>
      </c>
      <c r="AX134" s="13" t="s">
        <v>75</v>
      </c>
      <c r="AY134" s="193" t="s">
        <v>140</v>
      </c>
    </row>
    <row r="135" s="14" customFormat="1">
      <c r="A135" s="14"/>
      <c r="B135" s="200"/>
      <c r="C135" s="14"/>
      <c r="D135" s="192" t="s">
        <v>150</v>
      </c>
      <c r="E135" s="201" t="s">
        <v>1</v>
      </c>
      <c r="F135" s="202" t="s">
        <v>154</v>
      </c>
      <c r="G135" s="14"/>
      <c r="H135" s="203">
        <v>149</v>
      </c>
      <c r="I135" s="204"/>
      <c r="J135" s="14"/>
      <c r="K135" s="14"/>
      <c r="L135" s="200"/>
      <c r="M135" s="205"/>
      <c r="N135" s="206"/>
      <c r="O135" s="206"/>
      <c r="P135" s="206"/>
      <c r="Q135" s="206"/>
      <c r="R135" s="206"/>
      <c r="S135" s="206"/>
      <c r="T135" s="20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01" t="s">
        <v>150</v>
      </c>
      <c r="AU135" s="201" t="s">
        <v>84</v>
      </c>
      <c r="AV135" s="14" t="s">
        <v>148</v>
      </c>
      <c r="AW135" s="14" t="s">
        <v>31</v>
      </c>
      <c r="AX135" s="14" t="s">
        <v>82</v>
      </c>
      <c r="AY135" s="201" t="s">
        <v>140</v>
      </c>
    </row>
    <row r="136" s="2" customFormat="1" ht="37.8" customHeight="1">
      <c r="A136" s="36"/>
      <c r="B136" s="177"/>
      <c r="C136" s="178" t="s">
        <v>161</v>
      </c>
      <c r="D136" s="178" t="s">
        <v>143</v>
      </c>
      <c r="E136" s="179" t="s">
        <v>579</v>
      </c>
      <c r="F136" s="180" t="s">
        <v>580</v>
      </c>
      <c r="G136" s="181" t="s">
        <v>157</v>
      </c>
      <c r="H136" s="182">
        <v>346.5</v>
      </c>
      <c r="I136" s="183"/>
      <c r="J136" s="184">
        <f>ROUND(I136*H136,2)</f>
        <v>0</v>
      </c>
      <c r="K136" s="180" t="s">
        <v>147</v>
      </c>
      <c r="L136" s="37"/>
      <c r="M136" s="185" t="s">
        <v>1</v>
      </c>
      <c r="N136" s="186" t="s">
        <v>40</v>
      </c>
      <c r="O136" s="75"/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9" t="s">
        <v>148</v>
      </c>
      <c r="AT136" s="189" t="s">
        <v>143</v>
      </c>
      <c r="AU136" s="189" t="s">
        <v>84</v>
      </c>
      <c r="AY136" s="17" t="s">
        <v>140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7" t="s">
        <v>82</v>
      </c>
      <c r="BK136" s="190">
        <f>ROUND(I136*H136,2)</f>
        <v>0</v>
      </c>
      <c r="BL136" s="17" t="s">
        <v>148</v>
      </c>
      <c r="BM136" s="189" t="s">
        <v>581</v>
      </c>
    </row>
    <row r="137" s="13" customFormat="1">
      <c r="A137" s="13"/>
      <c r="B137" s="191"/>
      <c r="C137" s="13"/>
      <c r="D137" s="192" t="s">
        <v>150</v>
      </c>
      <c r="E137" s="193" t="s">
        <v>1</v>
      </c>
      <c r="F137" s="194" t="s">
        <v>582</v>
      </c>
      <c r="G137" s="13"/>
      <c r="H137" s="195">
        <v>346.5</v>
      </c>
      <c r="I137" s="196"/>
      <c r="J137" s="13"/>
      <c r="K137" s="13"/>
      <c r="L137" s="191"/>
      <c r="M137" s="197"/>
      <c r="N137" s="198"/>
      <c r="O137" s="198"/>
      <c r="P137" s="198"/>
      <c r="Q137" s="198"/>
      <c r="R137" s="198"/>
      <c r="S137" s="198"/>
      <c r="T137" s="19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3" t="s">
        <v>150</v>
      </c>
      <c r="AU137" s="193" t="s">
        <v>84</v>
      </c>
      <c r="AV137" s="13" t="s">
        <v>84</v>
      </c>
      <c r="AW137" s="13" t="s">
        <v>31</v>
      </c>
      <c r="AX137" s="13" t="s">
        <v>75</v>
      </c>
      <c r="AY137" s="193" t="s">
        <v>140</v>
      </c>
    </row>
    <row r="138" s="14" customFormat="1">
      <c r="A138" s="14"/>
      <c r="B138" s="200"/>
      <c r="C138" s="14"/>
      <c r="D138" s="192" t="s">
        <v>150</v>
      </c>
      <c r="E138" s="201" t="s">
        <v>1</v>
      </c>
      <c r="F138" s="202" t="s">
        <v>154</v>
      </c>
      <c r="G138" s="14"/>
      <c r="H138" s="203">
        <v>346.5</v>
      </c>
      <c r="I138" s="204"/>
      <c r="J138" s="14"/>
      <c r="K138" s="14"/>
      <c r="L138" s="200"/>
      <c r="M138" s="205"/>
      <c r="N138" s="206"/>
      <c r="O138" s="206"/>
      <c r="P138" s="206"/>
      <c r="Q138" s="206"/>
      <c r="R138" s="206"/>
      <c r="S138" s="206"/>
      <c r="T138" s="20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1" t="s">
        <v>150</v>
      </c>
      <c r="AU138" s="201" t="s">
        <v>84</v>
      </c>
      <c r="AV138" s="14" t="s">
        <v>148</v>
      </c>
      <c r="AW138" s="14" t="s">
        <v>31</v>
      </c>
      <c r="AX138" s="14" t="s">
        <v>82</v>
      </c>
      <c r="AY138" s="201" t="s">
        <v>140</v>
      </c>
    </row>
    <row r="139" s="2" customFormat="1" ht="37.8" customHeight="1">
      <c r="A139" s="36"/>
      <c r="B139" s="177"/>
      <c r="C139" s="178" t="s">
        <v>148</v>
      </c>
      <c r="D139" s="178" t="s">
        <v>143</v>
      </c>
      <c r="E139" s="179" t="s">
        <v>199</v>
      </c>
      <c r="F139" s="180" t="s">
        <v>200</v>
      </c>
      <c r="G139" s="181" t="s">
        <v>157</v>
      </c>
      <c r="H139" s="182">
        <v>196</v>
      </c>
      <c r="I139" s="183"/>
      <c r="J139" s="184">
        <f>ROUND(I139*H139,2)</f>
        <v>0</v>
      </c>
      <c r="K139" s="180" t="s">
        <v>147</v>
      </c>
      <c r="L139" s="37"/>
      <c r="M139" s="185" t="s">
        <v>1</v>
      </c>
      <c r="N139" s="186" t="s">
        <v>40</v>
      </c>
      <c r="O139" s="75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9" t="s">
        <v>148</v>
      </c>
      <c r="AT139" s="189" t="s">
        <v>143</v>
      </c>
      <c r="AU139" s="189" t="s">
        <v>84</v>
      </c>
      <c r="AY139" s="17" t="s">
        <v>140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82</v>
      </c>
      <c r="BK139" s="190">
        <f>ROUND(I139*H139,2)</f>
        <v>0</v>
      </c>
      <c r="BL139" s="17" t="s">
        <v>148</v>
      </c>
      <c r="BM139" s="189" t="s">
        <v>583</v>
      </c>
    </row>
    <row r="140" s="13" customFormat="1">
      <c r="A140" s="13"/>
      <c r="B140" s="191"/>
      <c r="C140" s="13"/>
      <c r="D140" s="192" t="s">
        <v>150</v>
      </c>
      <c r="E140" s="193" t="s">
        <v>1</v>
      </c>
      <c r="F140" s="194" t="s">
        <v>584</v>
      </c>
      <c r="G140" s="13"/>
      <c r="H140" s="195">
        <v>196</v>
      </c>
      <c r="I140" s="196"/>
      <c r="J140" s="13"/>
      <c r="K140" s="13"/>
      <c r="L140" s="191"/>
      <c r="M140" s="197"/>
      <c r="N140" s="198"/>
      <c r="O140" s="198"/>
      <c r="P140" s="198"/>
      <c r="Q140" s="198"/>
      <c r="R140" s="198"/>
      <c r="S140" s="198"/>
      <c r="T140" s="19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3" t="s">
        <v>150</v>
      </c>
      <c r="AU140" s="193" t="s">
        <v>84</v>
      </c>
      <c r="AV140" s="13" t="s">
        <v>84</v>
      </c>
      <c r="AW140" s="13" t="s">
        <v>31</v>
      </c>
      <c r="AX140" s="13" t="s">
        <v>75</v>
      </c>
      <c r="AY140" s="193" t="s">
        <v>140</v>
      </c>
    </row>
    <row r="141" s="14" customFormat="1">
      <c r="A141" s="14"/>
      <c r="B141" s="200"/>
      <c r="C141" s="14"/>
      <c r="D141" s="192" t="s">
        <v>150</v>
      </c>
      <c r="E141" s="201" t="s">
        <v>1</v>
      </c>
      <c r="F141" s="202" t="s">
        <v>154</v>
      </c>
      <c r="G141" s="14"/>
      <c r="H141" s="203">
        <v>196</v>
      </c>
      <c r="I141" s="204"/>
      <c r="J141" s="14"/>
      <c r="K141" s="14"/>
      <c r="L141" s="200"/>
      <c r="M141" s="205"/>
      <c r="N141" s="206"/>
      <c r="O141" s="206"/>
      <c r="P141" s="206"/>
      <c r="Q141" s="206"/>
      <c r="R141" s="206"/>
      <c r="S141" s="206"/>
      <c r="T141" s="20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01" t="s">
        <v>150</v>
      </c>
      <c r="AU141" s="201" t="s">
        <v>84</v>
      </c>
      <c r="AV141" s="14" t="s">
        <v>148</v>
      </c>
      <c r="AW141" s="14" t="s">
        <v>31</v>
      </c>
      <c r="AX141" s="14" t="s">
        <v>82</v>
      </c>
      <c r="AY141" s="201" t="s">
        <v>140</v>
      </c>
    </row>
    <row r="142" s="2" customFormat="1" ht="37.8" customHeight="1">
      <c r="A142" s="36"/>
      <c r="B142" s="177"/>
      <c r="C142" s="178" t="s">
        <v>141</v>
      </c>
      <c r="D142" s="178" t="s">
        <v>143</v>
      </c>
      <c r="E142" s="179" t="s">
        <v>585</v>
      </c>
      <c r="F142" s="180" t="s">
        <v>586</v>
      </c>
      <c r="G142" s="181" t="s">
        <v>146</v>
      </c>
      <c r="H142" s="182">
        <v>49</v>
      </c>
      <c r="I142" s="183"/>
      <c r="J142" s="184">
        <f>ROUND(I142*H142,2)</f>
        <v>0</v>
      </c>
      <c r="K142" s="180" t="s">
        <v>147</v>
      </c>
      <c r="L142" s="37"/>
      <c r="M142" s="185" t="s">
        <v>1</v>
      </c>
      <c r="N142" s="186" t="s">
        <v>40</v>
      </c>
      <c r="O142" s="75"/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9" t="s">
        <v>148</v>
      </c>
      <c r="AT142" s="189" t="s">
        <v>143</v>
      </c>
      <c r="AU142" s="189" t="s">
        <v>84</v>
      </c>
      <c r="AY142" s="17" t="s">
        <v>140</v>
      </c>
      <c r="BE142" s="190">
        <f>IF(N142="základní",J142,0)</f>
        <v>0</v>
      </c>
      <c r="BF142" s="190">
        <f>IF(N142="snížená",J142,0)</f>
        <v>0</v>
      </c>
      <c r="BG142" s="190">
        <f>IF(N142="zákl. přenesená",J142,0)</f>
        <v>0</v>
      </c>
      <c r="BH142" s="190">
        <f>IF(N142="sníž. přenesená",J142,0)</f>
        <v>0</v>
      </c>
      <c r="BI142" s="190">
        <f>IF(N142="nulová",J142,0)</f>
        <v>0</v>
      </c>
      <c r="BJ142" s="17" t="s">
        <v>82</v>
      </c>
      <c r="BK142" s="190">
        <f>ROUND(I142*H142,2)</f>
        <v>0</v>
      </c>
      <c r="BL142" s="17" t="s">
        <v>148</v>
      </c>
      <c r="BM142" s="189" t="s">
        <v>587</v>
      </c>
    </row>
    <row r="143" s="13" customFormat="1">
      <c r="A143" s="13"/>
      <c r="B143" s="191"/>
      <c r="C143" s="13"/>
      <c r="D143" s="192" t="s">
        <v>150</v>
      </c>
      <c r="E143" s="193" t="s">
        <v>1</v>
      </c>
      <c r="F143" s="194" t="s">
        <v>588</v>
      </c>
      <c r="G143" s="13"/>
      <c r="H143" s="195">
        <v>49</v>
      </c>
      <c r="I143" s="196"/>
      <c r="J143" s="13"/>
      <c r="K143" s="13"/>
      <c r="L143" s="191"/>
      <c r="M143" s="197"/>
      <c r="N143" s="198"/>
      <c r="O143" s="198"/>
      <c r="P143" s="198"/>
      <c r="Q143" s="198"/>
      <c r="R143" s="198"/>
      <c r="S143" s="198"/>
      <c r="T143" s="19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3" t="s">
        <v>150</v>
      </c>
      <c r="AU143" s="193" t="s">
        <v>84</v>
      </c>
      <c r="AV143" s="13" t="s">
        <v>84</v>
      </c>
      <c r="AW143" s="13" t="s">
        <v>31</v>
      </c>
      <c r="AX143" s="13" t="s">
        <v>82</v>
      </c>
      <c r="AY143" s="193" t="s">
        <v>140</v>
      </c>
    </row>
    <row r="144" s="2" customFormat="1" ht="24.15" customHeight="1">
      <c r="A144" s="36"/>
      <c r="B144" s="177"/>
      <c r="C144" s="178" t="s">
        <v>182</v>
      </c>
      <c r="D144" s="178" t="s">
        <v>143</v>
      </c>
      <c r="E144" s="179" t="s">
        <v>589</v>
      </c>
      <c r="F144" s="180" t="s">
        <v>590</v>
      </c>
      <c r="G144" s="181" t="s">
        <v>146</v>
      </c>
      <c r="H144" s="182">
        <v>49</v>
      </c>
      <c r="I144" s="183"/>
      <c r="J144" s="184">
        <f>ROUND(I144*H144,2)</f>
        <v>0</v>
      </c>
      <c r="K144" s="180" t="s">
        <v>147</v>
      </c>
      <c r="L144" s="37"/>
      <c r="M144" s="185" t="s">
        <v>1</v>
      </c>
      <c r="N144" s="186" t="s">
        <v>40</v>
      </c>
      <c r="O144" s="75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9" t="s">
        <v>148</v>
      </c>
      <c r="AT144" s="189" t="s">
        <v>143</v>
      </c>
      <c r="AU144" s="189" t="s">
        <v>84</v>
      </c>
      <c r="AY144" s="17" t="s">
        <v>140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7" t="s">
        <v>82</v>
      </c>
      <c r="BK144" s="190">
        <f>ROUND(I144*H144,2)</f>
        <v>0</v>
      </c>
      <c r="BL144" s="17" t="s">
        <v>148</v>
      </c>
      <c r="BM144" s="189" t="s">
        <v>591</v>
      </c>
    </row>
    <row r="145" s="13" customFormat="1">
      <c r="A145" s="13"/>
      <c r="B145" s="191"/>
      <c r="C145" s="13"/>
      <c r="D145" s="192" t="s">
        <v>150</v>
      </c>
      <c r="E145" s="193" t="s">
        <v>1</v>
      </c>
      <c r="F145" s="194" t="s">
        <v>592</v>
      </c>
      <c r="G145" s="13"/>
      <c r="H145" s="195">
        <v>49</v>
      </c>
      <c r="I145" s="196"/>
      <c r="J145" s="13"/>
      <c r="K145" s="13"/>
      <c r="L145" s="191"/>
      <c r="M145" s="197"/>
      <c r="N145" s="198"/>
      <c r="O145" s="198"/>
      <c r="P145" s="198"/>
      <c r="Q145" s="198"/>
      <c r="R145" s="198"/>
      <c r="S145" s="198"/>
      <c r="T145" s="19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3" t="s">
        <v>150</v>
      </c>
      <c r="AU145" s="193" t="s">
        <v>84</v>
      </c>
      <c r="AV145" s="13" t="s">
        <v>84</v>
      </c>
      <c r="AW145" s="13" t="s">
        <v>31</v>
      </c>
      <c r="AX145" s="13" t="s">
        <v>75</v>
      </c>
      <c r="AY145" s="193" t="s">
        <v>140</v>
      </c>
    </row>
    <row r="146" s="14" customFormat="1">
      <c r="A146" s="14"/>
      <c r="B146" s="200"/>
      <c r="C146" s="14"/>
      <c r="D146" s="192" t="s">
        <v>150</v>
      </c>
      <c r="E146" s="201" t="s">
        <v>1</v>
      </c>
      <c r="F146" s="202" t="s">
        <v>154</v>
      </c>
      <c r="G146" s="14"/>
      <c r="H146" s="203">
        <v>49</v>
      </c>
      <c r="I146" s="204"/>
      <c r="J146" s="14"/>
      <c r="K146" s="14"/>
      <c r="L146" s="200"/>
      <c r="M146" s="205"/>
      <c r="N146" s="206"/>
      <c r="O146" s="206"/>
      <c r="P146" s="206"/>
      <c r="Q146" s="206"/>
      <c r="R146" s="206"/>
      <c r="S146" s="206"/>
      <c r="T146" s="20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01" t="s">
        <v>150</v>
      </c>
      <c r="AU146" s="201" t="s">
        <v>84</v>
      </c>
      <c r="AV146" s="14" t="s">
        <v>148</v>
      </c>
      <c r="AW146" s="14" t="s">
        <v>31</v>
      </c>
      <c r="AX146" s="14" t="s">
        <v>82</v>
      </c>
      <c r="AY146" s="201" t="s">
        <v>140</v>
      </c>
    </row>
    <row r="147" s="2" customFormat="1" ht="24.15" customHeight="1">
      <c r="A147" s="36"/>
      <c r="B147" s="177"/>
      <c r="C147" s="178" t="s">
        <v>189</v>
      </c>
      <c r="D147" s="178" t="s">
        <v>143</v>
      </c>
      <c r="E147" s="179" t="s">
        <v>593</v>
      </c>
      <c r="F147" s="180" t="s">
        <v>594</v>
      </c>
      <c r="G147" s="181" t="s">
        <v>185</v>
      </c>
      <c r="H147" s="182">
        <v>1</v>
      </c>
      <c r="I147" s="183"/>
      <c r="J147" s="184">
        <f>ROUND(I147*H147,2)</f>
        <v>0</v>
      </c>
      <c r="K147" s="180" t="s">
        <v>147</v>
      </c>
      <c r="L147" s="37"/>
      <c r="M147" s="185" t="s">
        <v>1</v>
      </c>
      <c r="N147" s="186" t="s">
        <v>40</v>
      </c>
      <c r="O147" s="75"/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8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9" t="s">
        <v>148</v>
      </c>
      <c r="AT147" s="189" t="s">
        <v>143</v>
      </c>
      <c r="AU147" s="189" t="s">
        <v>84</v>
      </c>
      <c r="AY147" s="17" t="s">
        <v>140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17" t="s">
        <v>82</v>
      </c>
      <c r="BK147" s="190">
        <f>ROUND(I147*H147,2)</f>
        <v>0</v>
      </c>
      <c r="BL147" s="17" t="s">
        <v>148</v>
      </c>
      <c r="BM147" s="189" t="s">
        <v>595</v>
      </c>
    </row>
    <row r="148" s="13" customFormat="1">
      <c r="A148" s="13"/>
      <c r="B148" s="191"/>
      <c r="C148" s="13"/>
      <c r="D148" s="192" t="s">
        <v>150</v>
      </c>
      <c r="E148" s="193" t="s">
        <v>1</v>
      </c>
      <c r="F148" s="194" t="s">
        <v>596</v>
      </c>
      <c r="G148" s="13"/>
      <c r="H148" s="195">
        <v>1</v>
      </c>
      <c r="I148" s="196"/>
      <c r="J148" s="13"/>
      <c r="K148" s="13"/>
      <c r="L148" s="191"/>
      <c r="M148" s="197"/>
      <c r="N148" s="198"/>
      <c r="O148" s="198"/>
      <c r="P148" s="198"/>
      <c r="Q148" s="198"/>
      <c r="R148" s="198"/>
      <c r="S148" s="198"/>
      <c r="T148" s="19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3" t="s">
        <v>150</v>
      </c>
      <c r="AU148" s="193" t="s">
        <v>84</v>
      </c>
      <c r="AV148" s="13" t="s">
        <v>84</v>
      </c>
      <c r="AW148" s="13" t="s">
        <v>31</v>
      </c>
      <c r="AX148" s="13" t="s">
        <v>82</v>
      </c>
      <c r="AY148" s="193" t="s">
        <v>140</v>
      </c>
    </row>
    <row r="149" s="2" customFormat="1" ht="24.15" customHeight="1">
      <c r="A149" s="36"/>
      <c r="B149" s="177"/>
      <c r="C149" s="212" t="s">
        <v>165</v>
      </c>
      <c r="D149" s="212" t="s">
        <v>162</v>
      </c>
      <c r="E149" s="213" t="s">
        <v>597</v>
      </c>
      <c r="F149" s="214" t="s">
        <v>598</v>
      </c>
      <c r="G149" s="215" t="s">
        <v>185</v>
      </c>
      <c r="H149" s="216">
        <v>1</v>
      </c>
      <c r="I149" s="217"/>
      <c r="J149" s="218">
        <f>ROUND(I149*H149,2)</f>
        <v>0</v>
      </c>
      <c r="K149" s="214" t="s">
        <v>147</v>
      </c>
      <c r="L149" s="219"/>
      <c r="M149" s="220" t="s">
        <v>1</v>
      </c>
      <c r="N149" s="221" t="s">
        <v>40</v>
      </c>
      <c r="O149" s="75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9" t="s">
        <v>165</v>
      </c>
      <c r="AT149" s="189" t="s">
        <v>162</v>
      </c>
      <c r="AU149" s="189" t="s">
        <v>84</v>
      </c>
      <c r="AY149" s="17" t="s">
        <v>140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7" t="s">
        <v>82</v>
      </c>
      <c r="BK149" s="190">
        <f>ROUND(I149*H149,2)</f>
        <v>0</v>
      </c>
      <c r="BL149" s="17" t="s">
        <v>148</v>
      </c>
      <c r="BM149" s="189" t="s">
        <v>599</v>
      </c>
    </row>
    <row r="150" s="13" customFormat="1">
      <c r="A150" s="13"/>
      <c r="B150" s="191"/>
      <c r="C150" s="13"/>
      <c r="D150" s="192" t="s">
        <v>150</v>
      </c>
      <c r="E150" s="193" t="s">
        <v>1</v>
      </c>
      <c r="F150" s="194" t="s">
        <v>600</v>
      </c>
      <c r="G150" s="13"/>
      <c r="H150" s="195">
        <v>1</v>
      </c>
      <c r="I150" s="196"/>
      <c r="J150" s="13"/>
      <c r="K150" s="13"/>
      <c r="L150" s="191"/>
      <c r="M150" s="197"/>
      <c r="N150" s="198"/>
      <c r="O150" s="198"/>
      <c r="P150" s="198"/>
      <c r="Q150" s="198"/>
      <c r="R150" s="198"/>
      <c r="S150" s="198"/>
      <c r="T150" s="19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3" t="s">
        <v>150</v>
      </c>
      <c r="AU150" s="193" t="s">
        <v>84</v>
      </c>
      <c r="AV150" s="13" t="s">
        <v>84</v>
      </c>
      <c r="AW150" s="13" t="s">
        <v>31</v>
      </c>
      <c r="AX150" s="13" t="s">
        <v>82</v>
      </c>
      <c r="AY150" s="193" t="s">
        <v>140</v>
      </c>
    </row>
    <row r="151" s="12" customFormat="1" ht="25.92" customHeight="1">
      <c r="A151" s="12"/>
      <c r="B151" s="164"/>
      <c r="C151" s="12"/>
      <c r="D151" s="165" t="s">
        <v>74</v>
      </c>
      <c r="E151" s="166" t="s">
        <v>601</v>
      </c>
      <c r="F151" s="166" t="s">
        <v>100</v>
      </c>
      <c r="G151" s="12"/>
      <c r="H151" s="12"/>
      <c r="I151" s="167"/>
      <c r="J151" s="168">
        <f>BK151</f>
        <v>0</v>
      </c>
      <c r="K151" s="12"/>
      <c r="L151" s="164"/>
      <c r="M151" s="225"/>
      <c r="N151" s="226"/>
      <c r="O151" s="226"/>
      <c r="P151" s="227">
        <v>0</v>
      </c>
      <c r="Q151" s="226"/>
      <c r="R151" s="227">
        <v>0</v>
      </c>
      <c r="S151" s="226"/>
      <c r="T151" s="228"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65" t="s">
        <v>148</v>
      </c>
      <c r="AT151" s="173" t="s">
        <v>74</v>
      </c>
      <c r="AU151" s="173" t="s">
        <v>75</v>
      </c>
      <c r="AY151" s="165" t="s">
        <v>140</v>
      </c>
      <c r="BK151" s="174">
        <v>0</v>
      </c>
    </row>
    <row r="152" s="2" customFormat="1" ht="6.96" customHeight="1">
      <c r="A152" s="36"/>
      <c r="B152" s="58"/>
      <c r="C152" s="59"/>
      <c r="D152" s="59"/>
      <c r="E152" s="59"/>
      <c r="F152" s="59"/>
      <c r="G152" s="59"/>
      <c r="H152" s="59"/>
      <c r="I152" s="59"/>
      <c r="J152" s="59"/>
      <c r="K152" s="59"/>
      <c r="L152" s="37"/>
      <c r="M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</row>
  </sheetData>
  <autoFilter ref="C122:K15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="1" customFormat="1" ht="24.96" customHeight="1">
      <c r="B4" s="20"/>
      <c r="D4" s="21" t="s">
        <v>113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Oprava staničních kolejí v žst. Rakšice - kolej č.3</v>
      </c>
      <c r="F7" s="30"/>
      <c r="G7" s="30"/>
      <c r="H7" s="30"/>
      <c r="L7" s="20"/>
    </row>
    <row r="8" s="1" customFormat="1" ht="12" customHeight="1">
      <c r="B8" s="20"/>
      <c r="D8" s="30" t="s">
        <v>114</v>
      </c>
      <c r="L8" s="20"/>
    </row>
    <row r="9" s="2" customFormat="1" ht="16.5" customHeight="1">
      <c r="A9" s="36"/>
      <c r="B9" s="37"/>
      <c r="C9" s="36"/>
      <c r="D9" s="36"/>
      <c r="E9" s="127" t="s">
        <v>115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116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602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26. 5. 2020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tr">
        <f>IF('Rekapitulace stavby'!AN10="","",'Rekapitulace stavby'!AN10)</f>
        <v/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tr">
        <f>IF('Rekapitulace stavby'!E11="","",'Rekapitulace stavby'!E11)</f>
        <v xml:space="preserve"> </v>
      </c>
      <c r="F17" s="36"/>
      <c r="G17" s="36"/>
      <c r="H17" s="36"/>
      <c r="I17" s="30" t="s">
        <v>27</v>
      </c>
      <c r="J17" s="25" t="str">
        <f>IF('Rekapitulace stavby'!AN11="","",'Rekapitulace stavby'!AN11)</f>
        <v/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28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27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30</v>
      </c>
      <c r="E22" s="36"/>
      <c r="F22" s="36"/>
      <c r="G22" s="36"/>
      <c r="H22" s="36"/>
      <c r="I22" s="30" t="s">
        <v>25</v>
      </c>
      <c r="J22" s="25" t="str">
        <f>IF('Rekapitulace stavby'!AN16="","",'Rekapitulace stavby'!AN16)</f>
        <v/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tr">
        <f>IF('Rekapitulace stavby'!E17="","",'Rekapitulace stavby'!E17)</f>
        <v xml:space="preserve"> </v>
      </c>
      <c r="F23" s="36"/>
      <c r="G23" s="36"/>
      <c r="H23" s="36"/>
      <c r="I23" s="30" t="s">
        <v>27</v>
      </c>
      <c r="J23" s="25" t="str">
        <f>IF('Rekapitulace stavby'!AN17="","",'Rekapitulace stavby'!AN17)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32</v>
      </c>
      <c r="E25" s="36"/>
      <c r="F25" s="36"/>
      <c r="G25" s="36"/>
      <c r="H25" s="36"/>
      <c r="I25" s="30" t="s">
        <v>25</v>
      </c>
      <c r="J25" s="25" t="s">
        <v>1</v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">
        <v>33</v>
      </c>
      <c r="F26" s="36"/>
      <c r="G26" s="36"/>
      <c r="H26" s="36"/>
      <c r="I26" s="30" t="s">
        <v>27</v>
      </c>
      <c r="J26" s="25" t="s">
        <v>1</v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34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35</v>
      </c>
      <c r="E32" s="36"/>
      <c r="F32" s="36"/>
      <c r="G32" s="36"/>
      <c r="H32" s="36"/>
      <c r="I32" s="36"/>
      <c r="J32" s="94">
        <f>ROUND(J122,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37</v>
      </c>
      <c r="G34" s="36"/>
      <c r="H34" s="36"/>
      <c r="I34" s="41" t="s">
        <v>36</v>
      </c>
      <c r="J34" s="41" t="s">
        <v>38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39</v>
      </c>
      <c r="E35" s="30" t="s">
        <v>40</v>
      </c>
      <c r="F35" s="133">
        <f>ROUND((SUM(BE122:BE136)),  2)</f>
        <v>0</v>
      </c>
      <c r="G35" s="36"/>
      <c r="H35" s="36"/>
      <c r="I35" s="134">
        <v>0.20999999999999999</v>
      </c>
      <c r="J35" s="133">
        <f>ROUND(((SUM(BE122:BE136))*I35),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41</v>
      </c>
      <c r="F36" s="133">
        <f>ROUND((SUM(BF122:BF136)),  2)</f>
        <v>0</v>
      </c>
      <c r="G36" s="36"/>
      <c r="H36" s="36"/>
      <c r="I36" s="134">
        <v>0.14999999999999999</v>
      </c>
      <c r="J36" s="133">
        <f>ROUND(((SUM(BF122:BF136))*I36),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33">
        <f>ROUND((SUM(BG122:BG136)),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43</v>
      </c>
      <c r="F38" s="133">
        <f>ROUND((SUM(BH122:BH136)),  2)</f>
        <v>0</v>
      </c>
      <c r="G38" s="36"/>
      <c r="H38" s="36"/>
      <c r="I38" s="134">
        <v>0.14999999999999999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44</v>
      </c>
      <c r="F39" s="133">
        <f>ROUND((SUM(BI122:BI136)),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45</v>
      </c>
      <c r="E41" s="79"/>
      <c r="F41" s="79"/>
      <c r="G41" s="137" t="s">
        <v>46</v>
      </c>
      <c r="H41" s="138" t="s">
        <v>47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48</v>
      </c>
      <c r="E50" s="55"/>
      <c r="F50" s="55"/>
      <c r="G50" s="54" t="s">
        <v>49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50</v>
      </c>
      <c r="E61" s="39"/>
      <c r="F61" s="141" t="s">
        <v>51</v>
      </c>
      <c r="G61" s="56" t="s">
        <v>50</v>
      </c>
      <c r="H61" s="39"/>
      <c r="I61" s="39"/>
      <c r="J61" s="142" t="s">
        <v>51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52</v>
      </c>
      <c r="E65" s="57"/>
      <c r="F65" s="57"/>
      <c r="G65" s="54" t="s">
        <v>53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50</v>
      </c>
      <c r="E76" s="39"/>
      <c r="F76" s="141" t="s">
        <v>51</v>
      </c>
      <c r="G76" s="56" t="s">
        <v>50</v>
      </c>
      <c r="H76" s="39"/>
      <c r="I76" s="39"/>
      <c r="J76" s="142" t="s">
        <v>51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Oprava staničních kolejí v žst. Rakšice - kolej č.3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114</v>
      </c>
      <c r="L86" s="20"/>
    </row>
    <row r="87" s="2" customFormat="1" ht="16.5" customHeight="1">
      <c r="A87" s="36"/>
      <c r="B87" s="37"/>
      <c r="C87" s="36"/>
      <c r="D87" s="36"/>
      <c r="E87" s="127" t="s">
        <v>115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116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01.3 - Demontáž SK 7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>žst. Rakšice</v>
      </c>
      <c r="G91" s="36"/>
      <c r="H91" s="36"/>
      <c r="I91" s="30" t="s">
        <v>22</v>
      </c>
      <c r="J91" s="67" t="str">
        <f>IF(J14="","",J14)</f>
        <v>26. 5. 2020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 xml:space="preserve"> </v>
      </c>
      <c r="G93" s="36"/>
      <c r="H93" s="36"/>
      <c r="I93" s="30" t="s">
        <v>30</v>
      </c>
      <c r="J93" s="34" t="str">
        <f>E23</f>
        <v xml:space="preserve"> 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28</v>
      </c>
      <c r="D94" s="36"/>
      <c r="E94" s="36"/>
      <c r="F94" s="25" t="str">
        <f>IF(E20="","",E20)</f>
        <v>Vyplň údaj</v>
      </c>
      <c r="G94" s="36"/>
      <c r="H94" s="36"/>
      <c r="I94" s="30" t="s">
        <v>32</v>
      </c>
      <c r="J94" s="34" t="str">
        <f>E26</f>
        <v>Ondřej Bozek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119</v>
      </c>
      <c r="D96" s="135"/>
      <c r="E96" s="135"/>
      <c r="F96" s="135"/>
      <c r="G96" s="135"/>
      <c r="H96" s="135"/>
      <c r="I96" s="135"/>
      <c r="J96" s="144" t="s">
        <v>120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121</v>
      </c>
      <c r="D98" s="36"/>
      <c r="E98" s="36"/>
      <c r="F98" s="36"/>
      <c r="G98" s="36"/>
      <c r="H98" s="36"/>
      <c r="I98" s="36"/>
      <c r="J98" s="94">
        <f>J122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122</v>
      </c>
    </row>
    <row r="99" s="9" customFormat="1" ht="24.96" customHeight="1">
      <c r="A99" s="9"/>
      <c r="B99" s="146"/>
      <c r="C99" s="9"/>
      <c r="D99" s="147" t="s">
        <v>123</v>
      </c>
      <c r="E99" s="148"/>
      <c r="F99" s="148"/>
      <c r="G99" s="148"/>
      <c r="H99" s="148"/>
      <c r="I99" s="148"/>
      <c r="J99" s="149">
        <f>J123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0"/>
      <c r="C100" s="10"/>
      <c r="D100" s="151" t="s">
        <v>124</v>
      </c>
      <c r="E100" s="152"/>
      <c r="F100" s="152"/>
      <c r="G100" s="152"/>
      <c r="H100" s="152"/>
      <c r="I100" s="152"/>
      <c r="J100" s="153">
        <f>J124</f>
        <v>0</v>
      </c>
      <c r="K100" s="10"/>
      <c r="L100" s="15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6"/>
      <c r="D101" s="36"/>
      <c r="E101" s="36"/>
      <c r="F101" s="36"/>
      <c r="G101" s="36"/>
      <c r="H101" s="36"/>
      <c r="I101" s="36"/>
      <c r="J101" s="36"/>
      <c r="K101" s="36"/>
      <c r="L101" s="53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58"/>
      <c r="C102" s="59"/>
      <c r="D102" s="59"/>
      <c r="E102" s="59"/>
      <c r="F102" s="59"/>
      <c r="G102" s="59"/>
      <c r="H102" s="59"/>
      <c r="I102" s="59"/>
      <c r="J102" s="59"/>
      <c r="K102" s="59"/>
      <c r="L102" s="53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125</v>
      </c>
      <c r="D107" s="36"/>
      <c r="E107" s="36"/>
      <c r="F107" s="36"/>
      <c r="G107" s="36"/>
      <c r="H107" s="36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6"/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6"/>
      <c r="E109" s="36"/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6"/>
      <c r="D110" s="36"/>
      <c r="E110" s="127" t="str">
        <f>E7</f>
        <v>Oprava staničních kolejí v žst. Rakšice - kolej č.3</v>
      </c>
      <c r="F110" s="30"/>
      <c r="G110" s="30"/>
      <c r="H110" s="30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1" customFormat="1" ht="12" customHeight="1">
      <c r="B111" s="20"/>
      <c r="C111" s="30" t="s">
        <v>114</v>
      </c>
      <c r="L111" s="20"/>
    </row>
    <row r="112" s="2" customFormat="1" ht="16.5" customHeight="1">
      <c r="A112" s="36"/>
      <c r="B112" s="37"/>
      <c r="C112" s="36"/>
      <c r="D112" s="36"/>
      <c r="E112" s="127" t="s">
        <v>115</v>
      </c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116</v>
      </c>
      <c r="D113" s="36"/>
      <c r="E113" s="36"/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6"/>
      <c r="D114" s="36"/>
      <c r="E114" s="65" t="str">
        <f>E11</f>
        <v>01.3 - Demontáž SK 7</v>
      </c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20</v>
      </c>
      <c r="D116" s="36"/>
      <c r="E116" s="36"/>
      <c r="F116" s="25" t="str">
        <f>F14</f>
        <v>žst. Rakšice</v>
      </c>
      <c r="G116" s="36"/>
      <c r="H116" s="36"/>
      <c r="I116" s="30" t="s">
        <v>22</v>
      </c>
      <c r="J116" s="67" t="str">
        <f>IF(J14="","",J14)</f>
        <v>26. 5. 2020</v>
      </c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6"/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24</v>
      </c>
      <c r="D118" s="36"/>
      <c r="E118" s="36"/>
      <c r="F118" s="25" t="str">
        <f>E17</f>
        <v xml:space="preserve"> </v>
      </c>
      <c r="G118" s="36"/>
      <c r="H118" s="36"/>
      <c r="I118" s="30" t="s">
        <v>30</v>
      </c>
      <c r="J118" s="34" t="str">
        <f>E23</f>
        <v xml:space="preserve"> </v>
      </c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28</v>
      </c>
      <c r="D119" s="36"/>
      <c r="E119" s="36"/>
      <c r="F119" s="25" t="str">
        <f>IF(E20="","",E20)</f>
        <v>Vyplň údaj</v>
      </c>
      <c r="G119" s="36"/>
      <c r="H119" s="36"/>
      <c r="I119" s="30" t="s">
        <v>32</v>
      </c>
      <c r="J119" s="34" t="str">
        <f>E26</f>
        <v>Ondřej Bozek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6"/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54"/>
      <c r="B121" s="155"/>
      <c r="C121" s="156" t="s">
        <v>126</v>
      </c>
      <c r="D121" s="157" t="s">
        <v>60</v>
      </c>
      <c r="E121" s="157" t="s">
        <v>56</v>
      </c>
      <c r="F121" s="157" t="s">
        <v>57</v>
      </c>
      <c r="G121" s="157" t="s">
        <v>127</v>
      </c>
      <c r="H121" s="157" t="s">
        <v>128</v>
      </c>
      <c r="I121" s="157" t="s">
        <v>129</v>
      </c>
      <c r="J121" s="157" t="s">
        <v>120</v>
      </c>
      <c r="K121" s="158" t="s">
        <v>130</v>
      </c>
      <c r="L121" s="159"/>
      <c r="M121" s="84" t="s">
        <v>1</v>
      </c>
      <c r="N121" s="85" t="s">
        <v>39</v>
      </c>
      <c r="O121" s="85" t="s">
        <v>131</v>
      </c>
      <c r="P121" s="85" t="s">
        <v>132</v>
      </c>
      <c r="Q121" s="85" t="s">
        <v>133</v>
      </c>
      <c r="R121" s="85" t="s">
        <v>134</v>
      </c>
      <c r="S121" s="85" t="s">
        <v>135</v>
      </c>
      <c r="T121" s="86" t="s">
        <v>136</v>
      </c>
      <c r="U121" s="154"/>
      <c r="V121" s="154"/>
      <c r="W121" s="154"/>
      <c r="X121" s="154"/>
      <c r="Y121" s="154"/>
      <c r="Z121" s="154"/>
      <c r="AA121" s="154"/>
      <c r="AB121" s="154"/>
      <c r="AC121" s="154"/>
      <c r="AD121" s="154"/>
      <c r="AE121" s="154"/>
    </row>
    <row r="122" s="2" customFormat="1" ht="22.8" customHeight="1">
      <c r="A122" s="36"/>
      <c r="B122" s="37"/>
      <c r="C122" s="91" t="s">
        <v>137</v>
      </c>
      <c r="D122" s="36"/>
      <c r="E122" s="36"/>
      <c r="F122" s="36"/>
      <c r="G122" s="36"/>
      <c r="H122" s="36"/>
      <c r="I122" s="36"/>
      <c r="J122" s="160">
        <f>BK122</f>
        <v>0</v>
      </c>
      <c r="K122" s="36"/>
      <c r="L122" s="37"/>
      <c r="M122" s="87"/>
      <c r="N122" s="71"/>
      <c r="O122" s="88"/>
      <c r="P122" s="161">
        <f>P123</f>
        <v>0</v>
      </c>
      <c r="Q122" s="88"/>
      <c r="R122" s="161">
        <f>R123</f>
        <v>0</v>
      </c>
      <c r="S122" s="88"/>
      <c r="T122" s="162">
        <f>T123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7" t="s">
        <v>74</v>
      </c>
      <c r="AU122" s="17" t="s">
        <v>122</v>
      </c>
      <c r="BK122" s="163">
        <f>BK123</f>
        <v>0</v>
      </c>
    </row>
    <row r="123" s="12" customFormat="1" ht="25.92" customHeight="1">
      <c r="A123" s="12"/>
      <c r="B123" s="164"/>
      <c r="C123" s="12"/>
      <c r="D123" s="165" t="s">
        <v>74</v>
      </c>
      <c r="E123" s="166" t="s">
        <v>138</v>
      </c>
      <c r="F123" s="166" t="s">
        <v>139</v>
      </c>
      <c r="G123" s="12"/>
      <c r="H123" s="12"/>
      <c r="I123" s="167"/>
      <c r="J123" s="168">
        <f>BK123</f>
        <v>0</v>
      </c>
      <c r="K123" s="12"/>
      <c r="L123" s="164"/>
      <c r="M123" s="169"/>
      <c r="N123" s="170"/>
      <c r="O123" s="170"/>
      <c r="P123" s="171">
        <f>P124</f>
        <v>0</v>
      </c>
      <c r="Q123" s="170"/>
      <c r="R123" s="171">
        <f>R124</f>
        <v>0</v>
      </c>
      <c r="S123" s="170"/>
      <c r="T123" s="172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5" t="s">
        <v>82</v>
      </c>
      <c r="AT123" s="173" t="s">
        <v>74</v>
      </c>
      <c r="AU123" s="173" t="s">
        <v>75</v>
      </c>
      <c r="AY123" s="165" t="s">
        <v>140</v>
      </c>
      <c r="BK123" s="174">
        <f>BK124</f>
        <v>0</v>
      </c>
    </row>
    <row r="124" s="12" customFormat="1" ht="22.8" customHeight="1">
      <c r="A124" s="12"/>
      <c r="B124" s="164"/>
      <c r="C124" s="12"/>
      <c r="D124" s="165" t="s">
        <v>74</v>
      </c>
      <c r="E124" s="175" t="s">
        <v>141</v>
      </c>
      <c r="F124" s="175" t="s">
        <v>142</v>
      </c>
      <c r="G124" s="12"/>
      <c r="H124" s="12"/>
      <c r="I124" s="167"/>
      <c r="J124" s="176">
        <f>BK124</f>
        <v>0</v>
      </c>
      <c r="K124" s="12"/>
      <c r="L124" s="164"/>
      <c r="M124" s="169"/>
      <c r="N124" s="170"/>
      <c r="O124" s="170"/>
      <c r="P124" s="171">
        <f>SUM(P125:P136)</f>
        <v>0</v>
      </c>
      <c r="Q124" s="170"/>
      <c r="R124" s="171">
        <f>SUM(R125:R136)</f>
        <v>0</v>
      </c>
      <c r="S124" s="170"/>
      <c r="T124" s="172">
        <f>SUM(T125:T136)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5" t="s">
        <v>82</v>
      </c>
      <c r="AT124" s="173" t="s">
        <v>74</v>
      </c>
      <c r="AU124" s="173" t="s">
        <v>82</v>
      </c>
      <c r="AY124" s="165" t="s">
        <v>140</v>
      </c>
      <c r="BK124" s="174">
        <f>SUM(BK125:BK136)</f>
        <v>0</v>
      </c>
    </row>
    <row r="125" s="2" customFormat="1" ht="49.05" customHeight="1">
      <c r="A125" s="36"/>
      <c r="B125" s="177"/>
      <c r="C125" s="178" t="s">
        <v>82</v>
      </c>
      <c r="D125" s="178" t="s">
        <v>143</v>
      </c>
      <c r="E125" s="179" t="s">
        <v>175</v>
      </c>
      <c r="F125" s="180" t="s">
        <v>176</v>
      </c>
      <c r="G125" s="181" t="s">
        <v>177</v>
      </c>
      <c r="H125" s="182">
        <v>0.067000000000000004</v>
      </c>
      <c r="I125" s="183"/>
      <c r="J125" s="184">
        <f>ROUND(I125*H125,2)</f>
        <v>0</v>
      </c>
      <c r="K125" s="180" t="s">
        <v>147</v>
      </c>
      <c r="L125" s="37"/>
      <c r="M125" s="185" t="s">
        <v>1</v>
      </c>
      <c r="N125" s="186" t="s">
        <v>40</v>
      </c>
      <c r="O125" s="75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9" t="s">
        <v>148</v>
      </c>
      <c r="AT125" s="189" t="s">
        <v>143</v>
      </c>
      <c r="AU125" s="189" t="s">
        <v>84</v>
      </c>
      <c r="AY125" s="17" t="s">
        <v>140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7" t="s">
        <v>82</v>
      </c>
      <c r="BK125" s="190">
        <f>ROUND(I125*H125,2)</f>
        <v>0</v>
      </c>
      <c r="BL125" s="17" t="s">
        <v>148</v>
      </c>
      <c r="BM125" s="189" t="s">
        <v>603</v>
      </c>
    </row>
    <row r="126" s="13" customFormat="1">
      <c r="A126" s="13"/>
      <c r="B126" s="191"/>
      <c r="C126" s="13"/>
      <c r="D126" s="192" t="s">
        <v>150</v>
      </c>
      <c r="E126" s="193" t="s">
        <v>1</v>
      </c>
      <c r="F126" s="194" t="s">
        <v>604</v>
      </c>
      <c r="G126" s="13"/>
      <c r="H126" s="195">
        <v>0.067000000000000004</v>
      </c>
      <c r="I126" s="196"/>
      <c r="J126" s="13"/>
      <c r="K126" s="13"/>
      <c r="L126" s="191"/>
      <c r="M126" s="197"/>
      <c r="N126" s="198"/>
      <c r="O126" s="198"/>
      <c r="P126" s="198"/>
      <c r="Q126" s="198"/>
      <c r="R126" s="198"/>
      <c r="S126" s="198"/>
      <c r="T126" s="19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93" t="s">
        <v>150</v>
      </c>
      <c r="AU126" s="193" t="s">
        <v>84</v>
      </c>
      <c r="AV126" s="13" t="s">
        <v>84</v>
      </c>
      <c r="AW126" s="13" t="s">
        <v>31</v>
      </c>
      <c r="AX126" s="13" t="s">
        <v>75</v>
      </c>
      <c r="AY126" s="193" t="s">
        <v>140</v>
      </c>
    </row>
    <row r="127" s="14" customFormat="1">
      <c r="A127" s="14"/>
      <c r="B127" s="200"/>
      <c r="C127" s="14"/>
      <c r="D127" s="192" t="s">
        <v>150</v>
      </c>
      <c r="E127" s="201" t="s">
        <v>1</v>
      </c>
      <c r="F127" s="202" t="s">
        <v>154</v>
      </c>
      <c r="G127" s="14"/>
      <c r="H127" s="203">
        <v>0.067000000000000004</v>
      </c>
      <c r="I127" s="204"/>
      <c r="J127" s="14"/>
      <c r="K127" s="14"/>
      <c r="L127" s="200"/>
      <c r="M127" s="205"/>
      <c r="N127" s="206"/>
      <c r="O127" s="206"/>
      <c r="P127" s="206"/>
      <c r="Q127" s="206"/>
      <c r="R127" s="206"/>
      <c r="S127" s="206"/>
      <c r="T127" s="207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01" t="s">
        <v>150</v>
      </c>
      <c r="AU127" s="201" t="s">
        <v>84</v>
      </c>
      <c r="AV127" s="14" t="s">
        <v>148</v>
      </c>
      <c r="AW127" s="14" t="s">
        <v>31</v>
      </c>
      <c r="AX127" s="14" t="s">
        <v>82</v>
      </c>
      <c r="AY127" s="201" t="s">
        <v>140</v>
      </c>
    </row>
    <row r="128" s="2" customFormat="1" ht="24.15" customHeight="1">
      <c r="A128" s="36"/>
      <c r="B128" s="177"/>
      <c r="C128" s="178" t="s">
        <v>84</v>
      </c>
      <c r="D128" s="178" t="s">
        <v>143</v>
      </c>
      <c r="E128" s="179" t="s">
        <v>183</v>
      </c>
      <c r="F128" s="180" t="s">
        <v>184</v>
      </c>
      <c r="G128" s="181" t="s">
        <v>185</v>
      </c>
      <c r="H128" s="182">
        <v>101</v>
      </c>
      <c r="I128" s="183"/>
      <c r="J128" s="184">
        <f>ROUND(I128*H128,2)</f>
        <v>0</v>
      </c>
      <c r="K128" s="180" t="s">
        <v>147</v>
      </c>
      <c r="L128" s="37"/>
      <c r="M128" s="185" t="s">
        <v>1</v>
      </c>
      <c r="N128" s="186" t="s">
        <v>40</v>
      </c>
      <c r="O128" s="75"/>
      <c r="P128" s="187">
        <f>O128*H128</f>
        <v>0</v>
      </c>
      <c r="Q128" s="187">
        <v>0</v>
      </c>
      <c r="R128" s="187">
        <f>Q128*H128</f>
        <v>0</v>
      </c>
      <c r="S128" s="187">
        <v>0</v>
      </c>
      <c r="T128" s="188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9" t="s">
        <v>148</v>
      </c>
      <c r="AT128" s="189" t="s">
        <v>143</v>
      </c>
      <c r="AU128" s="189" t="s">
        <v>84</v>
      </c>
      <c r="AY128" s="17" t="s">
        <v>140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17" t="s">
        <v>82</v>
      </c>
      <c r="BK128" s="190">
        <f>ROUND(I128*H128,2)</f>
        <v>0</v>
      </c>
      <c r="BL128" s="17" t="s">
        <v>148</v>
      </c>
      <c r="BM128" s="189" t="s">
        <v>605</v>
      </c>
    </row>
    <row r="129" s="13" customFormat="1">
      <c r="A129" s="13"/>
      <c r="B129" s="191"/>
      <c r="C129" s="13"/>
      <c r="D129" s="192" t="s">
        <v>150</v>
      </c>
      <c r="E129" s="193" t="s">
        <v>1</v>
      </c>
      <c r="F129" s="194" t="s">
        <v>606</v>
      </c>
      <c r="G129" s="13"/>
      <c r="H129" s="195">
        <v>101</v>
      </c>
      <c r="I129" s="196"/>
      <c r="J129" s="13"/>
      <c r="K129" s="13"/>
      <c r="L129" s="191"/>
      <c r="M129" s="197"/>
      <c r="N129" s="198"/>
      <c r="O129" s="198"/>
      <c r="P129" s="198"/>
      <c r="Q129" s="198"/>
      <c r="R129" s="198"/>
      <c r="S129" s="198"/>
      <c r="T129" s="19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3" t="s">
        <v>150</v>
      </c>
      <c r="AU129" s="193" t="s">
        <v>84</v>
      </c>
      <c r="AV129" s="13" t="s">
        <v>84</v>
      </c>
      <c r="AW129" s="13" t="s">
        <v>31</v>
      </c>
      <c r="AX129" s="13" t="s">
        <v>75</v>
      </c>
      <c r="AY129" s="193" t="s">
        <v>140</v>
      </c>
    </row>
    <row r="130" s="14" customFormat="1">
      <c r="A130" s="14"/>
      <c r="B130" s="200"/>
      <c r="C130" s="14"/>
      <c r="D130" s="192" t="s">
        <v>150</v>
      </c>
      <c r="E130" s="201" t="s">
        <v>1</v>
      </c>
      <c r="F130" s="202" t="s">
        <v>154</v>
      </c>
      <c r="G130" s="14"/>
      <c r="H130" s="203">
        <v>101</v>
      </c>
      <c r="I130" s="204"/>
      <c r="J130" s="14"/>
      <c r="K130" s="14"/>
      <c r="L130" s="200"/>
      <c r="M130" s="205"/>
      <c r="N130" s="206"/>
      <c r="O130" s="206"/>
      <c r="P130" s="206"/>
      <c r="Q130" s="206"/>
      <c r="R130" s="206"/>
      <c r="S130" s="206"/>
      <c r="T130" s="20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01" t="s">
        <v>150</v>
      </c>
      <c r="AU130" s="201" t="s">
        <v>84</v>
      </c>
      <c r="AV130" s="14" t="s">
        <v>148</v>
      </c>
      <c r="AW130" s="14" t="s">
        <v>31</v>
      </c>
      <c r="AX130" s="14" t="s">
        <v>82</v>
      </c>
      <c r="AY130" s="201" t="s">
        <v>140</v>
      </c>
    </row>
    <row r="131" s="2" customFormat="1" ht="37.8" customHeight="1">
      <c r="A131" s="36"/>
      <c r="B131" s="177"/>
      <c r="C131" s="178" t="s">
        <v>148</v>
      </c>
      <c r="D131" s="178" t="s">
        <v>143</v>
      </c>
      <c r="E131" s="179" t="s">
        <v>579</v>
      </c>
      <c r="F131" s="180" t="s">
        <v>580</v>
      </c>
      <c r="G131" s="181" t="s">
        <v>157</v>
      </c>
      <c r="H131" s="182">
        <v>234.5</v>
      </c>
      <c r="I131" s="183"/>
      <c r="J131" s="184">
        <f>ROUND(I131*H131,2)</f>
        <v>0</v>
      </c>
      <c r="K131" s="180" t="s">
        <v>147</v>
      </c>
      <c r="L131" s="37"/>
      <c r="M131" s="185" t="s">
        <v>1</v>
      </c>
      <c r="N131" s="186" t="s">
        <v>40</v>
      </c>
      <c r="O131" s="75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9" t="s">
        <v>148</v>
      </c>
      <c r="AT131" s="189" t="s">
        <v>143</v>
      </c>
      <c r="AU131" s="189" t="s">
        <v>84</v>
      </c>
      <c r="AY131" s="17" t="s">
        <v>140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7" t="s">
        <v>82</v>
      </c>
      <c r="BK131" s="190">
        <f>ROUND(I131*H131,2)</f>
        <v>0</v>
      </c>
      <c r="BL131" s="17" t="s">
        <v>148</v>
      </c>
      <c r="BM131" s="189" t="s">
        <v>607</v>
      </c>
    </row>
    <row r="132" s="13" customFormat="1">
      <c r="A132" s="13"/>
      <c r="B132" s="191"/>
      <c r="C132" s="13"/>
      <c r="D132" s="192" t="s">
        <v>150</v>
      </c>
      <c r="E132" s="193" t="s">
        <v>1</v>
      </c>
      <c r="F132" s="194" t="s">
        <v>608</v>
      </c>
      <c r="G132" s="13"/>
      <c r="H132" s="195">
        <v>234.5</v>
      </c>
      <c r="I132" s="196"/>
      <c r="J132" s="13"/>
      <c r="K132" s="13"/>
      <c r="L132" s="191"/>
      <c r="M132" s="197"/>
      <c r="N132" s="198"/>
      <c r="O132" s="198"/>
      <c r="P132" s="198"/>
      <c r="Q132" s="198"/>
      <c r="R132" s="198"/>
      <c r="S132" s="198"/>
      <c r="T132" s="19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3" t="s">
        <v>150</v>
      </c>
      <c r="AU132" s="193" t="s">
        <v>84</v>
      </c>
      <c r="AV132" s="13" t="s">
        <v>84</v>
      </c>
      <c r="AW132" s="13" t="s">
        <v>31</v>
      </c>
      <c r="AX132" s="13" t="s">
        <v>75</v>
      </c>
      <c r="AY132" s="193" t="s">
        <v>140</v>
      </c>
    </row>
    <row r="133" s="14" customFormat="1">
      <c r="A133" s="14"/>
      <c r="B133" s="200"/>
      <c r="C133" s="14"/>
      <c r="D133" s="192" t="s">
        <v>150</v>
      </c>
      <c r="E133" s="201" t="s">
        <v>1</v>
      </c>
      <c r="F133" s="202" t="s">
        <v>154</v>
      </c>
      <c r="G133" s="14"/>
      <c r="H133" s="203">
        <v>234.5</v>
      </c>
      <c r="I133" s="204"/>
      <c r="J133" s="14"/>
      <c r="K133" s="14"/>
      <c r="L133" s="200"/>
      <c r="M133" s="205"/>
      <c r="N133" s="206"/>
      <c r="O133" s="206"/>
      <c r="P133" s="206"/>
      <c r="Q133" s="206"/>
      <c r="R133" s="206"/>
      <c r="S133" s="206"/>
      <c r="T133" s="20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01" t="s">
        <v>150</v>
      </c>
      <c r="AU133" s="201" t="s">
        <v>84</v>
      </c>
      <c r="AV133" s="14" t="s">
        <v>148</v>
      </c>
      <c r="AW133" s="14" t="s">
        <v>31</v>
      </c>
      <c r="AX133" s="14" t="s">
        <v>82</v>
      </c>
      <c r="AY133" s="201" t="s">
        <v>140</v>
      </c>
    </row>
    <row r="134" s="2" customFormat="1" ht="24.15" customHeight="1">
      <c r="A134" s="36"/>
      <c r="B134" s="177"/>
      <c r="C134" s="178" t="s">
        <v>161</v>
      </c>
      <c r="D134" s="178" t="s">
        <v>143</v>
      </c>
      <c r="E134" s="179" t="s">
        <v>609</v>
      </c>
      <c r="F134" s="180" t="s">
        <v>610</v>
      </c>
      <c r="G134" s="181" t="s">
        <v>185</v>
      </c>
      <c r="H134" s="182">
        <v>1</v>
      </c>
      <c r="I134" s="183"/>
      <c r="J134" s="184">
        <f>ROUND(I134*H134,2)</f>
        <v>0</v>
      </c>
      <c r="K134" s="180" t="s">
        <v>147</v>
      </c>
      <c r="L134" s="37"/>
      <c r="M134" s="185" t="s">
        <v>1</v>
      </c>
      <c r="N134" s="186" t="s">
        <v>40</v>
      </c>
      <c r="O134" s="75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9" t="s">
        <v>148</v>
      </c>
      <c r="AT134" s="189" t="s">
        <v>143</v>
      </c>
      <c r="AU134" s="189" t="s">
        <v>84</v>
      </c>
      <c r="AY134" s="17" t="s">
        <v>140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7" t="s">
        <v>82</v>
      </c>
      <c r="BK134" s="190">
        <f>ROUND(I134*H134,2)</f>
        <v>0</v>
      </c>
      <c r="BL134" s="17" t="s">
        <v>148</v>
      </c>
      <c r="BM134" s="189" t="s">
        <v>611</v>
      </c>
    </row>
    <row r="135" s="13" customFormat="1">
      <c r="A135" s="13"/>
      <c r="B135" s="191"/>
      <c r="C135" s="13"/>
      <c r="D135" s="192" t="s">
        <v>150</v>
      </c>
      <c r="E135" s="193" t="s">
        <v>1</v>
      </c>
      <c r="F135" s="194" t="s">
        <v>612</v>
      </c>
      <c r="G135" s="13"/>
      <c r="H135" s="195">
        <v>1</v>
      </c>
      <c r="I135" s="196"/>
      <c r="J135" s="13"/>
      <c r="K135" s="13"/>
      <c r="L135" s="191"/>
      <c r="M135" s="197"/>
      <c r="N135" s="198"/>
      <c r="O135" s="198"/>
      <c r="P135" s="198"/>
      <c r="Q135" s="198"/>
      <c r="R135" s="198"/>
      <c r="S135" s="198"/>
      <c r="T135" s="19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3" t="s">
        <v>150</v>
      </c>
      <c r="AU135" s="193" t="s">
        <v>84</v>
      </c>
      <c r="AV135" s="13" t="s">
        <v>84</v>
      </c>
      <c r="AW135" s="13" t="s">
        <v>31</v>
      </c>
      <c r="AX135" s="13" t="s">
        <v>75</v>
      </c>
      <c r="AY135" s="193" t="s">
        <v>140</v>
      </c>
    </row>
    <row r="136" s="14" customFormat="1">
      <c r="A136" s="14"/>
      <c r="B136" s="200"/>
      <c r="C136" s="14"/>
      <c r="D136" s="192" t="s">
        <v>150</v>
      </c>
      <c r="E136" s="201" t="s">
        <v>1</v>
      </c>
      <c r="F136" s="202" t="s">
        <v>154</v>
      </c>
      <c r="G136" s="14"/>
      <c r="H136" s="203">
        <v>1</v>
      </c>
      <c r="I136" s="204"/>
      <c r="J136" s="14"/>
      <c r="K136" s="14"/>
      <c r="L136" s="200"/>
      <c r="M136" s="222"/>
      <c r="N136" s="223"/>
      <c r="O136" s="223"/>
      <c r="P136" s="223"/>
      <c r="Q136" s="223"/>
      <c r="R136" s="223"/>
      <c r="S136" s="223"/>
      <c r="T136" s="22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01" t="s">
        <v>150</v>
      </c>
      <c r="AU136" s="201" t="s">
        <v>84</v>
      </c>
      <c r="AV136" s="14" t="s">
        <v>148</v>
      </c>
      <c r="AW136" s="14" t="s">
        <v>31</v>
      </c>
      <c r="AX136" s="14" t="s">
        <v>82</v>
      </c>
      <c r="AY136" s="201" t="s">
        <v>140</v>
      </c>
    </row>
    <row r="137" s="2" customFormat="1" ht="6.96" customHeight="1">
      <c r="A137" s="36"/>
      <c r="B137" s="58"/>
      <c r="C137" s="59"/>
      <c r="D137" s="59"/>
      <c r="E137" s="59"/>
      <c r="F137" s="59"/>
      <c r="G137" s="59"/>
      <c r="H137" s="59"/>
      <c r="I137" s="59"/>
      <c r="J137" s="59"/>
      <c r="K137" s="59"/>
      <c r="L137" s="37"/>
      <c r="M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</row>
  </sheetData>
  <autoFilter ref="C121:K13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="1" customFormat="1" ht="24.96" customHeight="1">
      <c r="B4" s="20"/>
      <c r="D4" s="21" t="s">
        <v>113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Oprava staničních kolejí v žst. Rakšice - kolej č.3</v>
      </c>
      <c r="F7" s="30"/>
      <c r="G7" s="30"/>
      <c r="H7" s="30"/>
      <c r="L7" s="20"/>
    </row>
    <row r="8" s="1" customFormat="1" ht="12" customHeight="1">
      <c r="B8" s="20"/>
      <c r="D8" s="30" t="s">
        <v>114</v>
      </c>
      <c r="L8" s="20"/>
    </row>
    <row r="9" s="2" customFormat="1" ht="16.5" customHeight="1">
      <c r="A9" s="36"/>
      <c r="B9" s="37"/>
      <c r="C9" s="36"/>
      <c r="D9" s="36"/>
      <c r="E9" s="127" t="s">
        <v>115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116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613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26. 5. 2020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tr">
        <f>IF('Rekapitulace stavby'!AN10="","",'Rekapitulace stavby'!AN10)</f>
        <v/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tr">
        <f>IF('Rekapitulace stavby'!E11="","",'Rekapitulace stavby'!E11)</f>
        <v xml:space="preserve"> </v>
      </c>
      <c r="F17" s="36"/>
      <c r="G17" s="36"/>
      <c r="H17" s="36"/>
      <c r="I17" s="30" t="s">
        <v>27</v>
      </c>
      <c r="J17" s="25" t="str">
        <f>IF('Rekapitulace stavby'!AN11="","",'Rekapitulace stavby'!AN11)</f>
        <v/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28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27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30</v>
      </c>
      <c r="E22" s="36"/>
      <c r="F22" s="36"/>
      <c r="G22" s="36"/>
      <c r="H22" s="36"/>
      <c r="I22" s="30" t="s">
        <v>25</v>
      </c>
      <c r="J22" s="25" t="str">
        <f>IF('Rekapitulace stavby'!AN16="","",'Rekapitulace stavby'!AN16)</f>
        <v/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tr">
        <f>IF('Rekapitulace stavby'!E17="","",'Rekapitulace stavby'!E17)</f>
        <v xml:space="preserve"> </v>
      </c>
      <c r="F23" s="36"/>
      <c r="G23" s="36"/>
      <c r="H23" s="36"/>
      <c r="I23" s="30" t="s">
        <v>27</v>
      </c>
      <c r="J23" s="25" t="str">
        <f>IF('Rekapitulace stavby'!AN17="","",'Rekapitulace stavby'!AN17)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32</v>
      </c>
      <c r="E25" s="36"/>
      <c r="F25" s="36"/>
      <c r="G25" s="36"/>
      <c r="H25" s="36"/>
      <c r="I25" s="30" t="s">
        <v>25</v>
      </c>
      <c r="J25" s="25" t="s">
        <v>1</v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">
        <v>33</v>
      </c>
      <c r="F26" s="36"/>
      <c r="G26" s="36"/>
      <c r="H26" s="36"/>
      <c r="I26" s="30" t="s">
        <v>27</v>
      </c>
      <c r="J26" s="25" t="s">
        <v>1</v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34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35</v>
      </c>
      <c r="E32" s="36"/>
      <c r="F32" s="36"/>
      <c r="G32" s="36"/>
      <c r="H32" s="36"/>
      <c r="I32" s="36"/>
      <c r="J32" s="94">
        <f>ROUND(J122,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37</v>
      </c>
      <c r="G34" s="36"/>
      <c r="H34" s="36"/>
      <c r="I34" s="41" t="s">
        <v>36</v>
      </c>
      <c r="J34" s="41" t="s">
        <v>38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39</v>
      </c>
      <c r="E35" s="30" t="s">
        <v>40</v>
      </c>
      <c r="F35" s="133">
        <f>ROUND((SUM(BE122:BE151)),  2)</f>
        <v>0</v>
      </c>
      <c r="G35" s="36"/>
      <c r="H35" s="36"/>
      <c r="I35" s="134">
        <v>0.20999999999999999</v>
      </c>
      <c r="J35" s="133">
        <f>ROUND(((SUM(BE122:BE151))*I35),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41</v>
      </c>
      <c r="F36" s="133">
        <f>ROUND((SUM(BF122:BF151)),  2)</f>
        <v>0</v>
      </c>
      <c r="G36" s="36"/>
      <c r="H36" s="36"/>
      <c r="I36" s="134">
        <v>0.14999999999999999</v>
      </c>
      <c r="J36" s="133">
        <f>ROUND(((SUM(BF122:BF151))*I36),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33">
        <f>ROUND((SUM(BG122:BG151)),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43</v>
      </c>
      <c r="F38" s="133">
        <f>ROUND((SUM(BH122:BH151)),  2)</f>
        <v>0</v>
      </c>
      <c r="G38" s="36"/>
      <c r="H38" s="36"/>
      <c r="I38" s="134">
        <v>0.14999999999999999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44</v>
      </c>
      <c r="F39" s="133">
        <f>ROUND((SUM(BI122:BI151)),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45</v>
      </c>
      <c r="E41" s="79"/>
      <c r="F41" s="79"/>
      <c r="G41" s="137" t="s">
        <v>46</v>
      </c>
      <c r="H41" s="138" t="s">
        <v>47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48</v>
      </c>
      <c r="E50" s="55"/>
      <c r="F50" s="55"/>
      <c r="G50" s="54" t="s">
        <v>49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50</v>
      </c>
      <c r="E61" s="39"/>
      <c r="F61" s="141" t="s">
        <v>51</v>
      </c>
      <c r="G61" s="56" t="s">
        <v>50</v>
      </c>
      <c r="H61" s="39"/>
      <c r="I61" s="39"/>
      <c r="J61" s="142" t="s">
        <v>51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52</v>
      </c>
      <c r="E65" s="57"/>
      <c r="F65" s="57"/>
      <c r="G65" s="54" t="s">
        <v>53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50</v>
      </c>
      <c r="E76" s="39"/>
      <c r="F76" s="141" t="s">
        <v>51</v>
      </c>
      <c r="G76" s="56" t="s">
        <v>50</v>
      </c>
      <c r="H76" s="39"/>
      <c r="I76" s="39"/>
      <c r="J76" s="142" t="s">
        <v>51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Oprava staničních kolejí v žst. Rakšice - kolej č.3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114</v>
      </c>
      <c r="L86" s="20"/>
    </row>
    <row r="87" s="2" customFormat="1" ht="16.5" customHeight="1">
      <c r="A87" s="36"/>
      <c r="B87" s="37"/>
      <c r="C87" s="36"/>
      <c r="D87" s="36"/>
      <c r="E87" s="127" t="s">
        <v>115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116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01.4 - Úprava GPK výh. č. 1,2,3,4,10,12,13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>žst. Rakšice</v>
      </c>
      <c r="G91" s="36"/>
      <c r="H91" s="36"/>
      <c r="I91" s="30" t="s">
        <v>22</v>
      </c>
      <c r="J91" s="67" t="str">
        <f>IF(J14="","",J14)</f>
        <v>26. 5. 2020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 xml:space="preserve"> </v>
      </c>
      <c r="G93" s="36"/>
      <c r="H93" s="36"/>
      <c r="I93" s="30" t="s">
        <v>30</v>
      </c>
      <c r="J93" s="34" t="str">
        <f>E23</f>
        <v xml:space="preserve"> 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28</v>
      </c>
      <c r="D94" s="36"/>
      <c r="E94" s="36"/>
      <c r="F94" s="25" t="str">
        <f>IF(E20="","",E20)</f>
        <v>Vyplň údaj</v>
      </c>
      <c r="G94" s="36"/>
      <c r="H94" s="36"/>
      <c r="I94" s="30" t="s">
        <v>32</v>
      </c>
      <c r="J94" s="34" t="str">
        <f>E26</f>
        <v>Ondřej Bozek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119</v>
      </c>
      <c r="D96" s="135"/>
      <c r="E96" s="135"/>
      <c r="F96" s="135"/>
      <c r="G96" s="135"/>
      <c r="H96" s="135"/>
      <c r="I96" s="135"/>
      <c r="J96" s="144" t="s">
        <v>120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121</v>
      </c>
      <c r="D98" s="36"/>
      <c r="E98" s="36"/>
      <c r="F98" s="36"/>
      <c r="G98" s="36"/>
      <c r="H98" s="36"/>
      <c r="I98" s="36"/>
      <c r="J98" s="94">
        <f>J122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122</v>
      </c>
    </row>
    <row r="99" s="9" customFormat="1" ht="24.96" customHeight="1">
      <c r="A99" s="9"/>
      <c r="B99" s="146"/>
      <c r="C99" s="9"/>
      <c r="D99" s="147" t="s">
        <v>123</v>
      </c>
      <c r="E99" s="148"/>
      <c r="F99" s="148"/>
      <c r="G99" s="148"/>
      <c r="H99" s="148"/>
      <c r="I99" s="148"/>
      <c r="J99" s="149">
        <f>J123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0"/>
      <c r="C100" s="10"/>
      <c r="D100" s="151" t="s">
        <v>124</v>
      </c>
      <c r="E100" s="152"/>
      <c r="F100" s="152"/>
      <c r="G100" s="152"/>
      <c r="H100" s="152"/>
      <c r="I100" s="152"/>
      <c r="J100" s="153">
        <f>J124</f>
        <v>0</v>
      </c>
      <c r="K100" s="10"/>
      <c r="L100" s="15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6"/>
      <c r="D101" s="36"/>
      <c r="E101" s="36"/>
      <c r="F101" s="36"/>
      <c r="G101" s="36"/>
      <c r="H101" s="36"/>
      <c r="I101" s="36"/>
      <c r="J101" s="36"/>
      <c r="K101" s="36"/>
      <c r="L101" s="53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58"/>
      <c r="C102" s="59"/>
      <c r="D102" s="59"/>
      <c r="E102" s="59"/>
      <c r="F102" s="59"/>
      <c r="G102" s="59"/>
      <c r="H102" s="59"/>
      <c r="I102" s="59"/>
      <c r="J102" s="59"/>
      <c r="K102" s="59"/>
      <c r="L102" s="53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125</v>
      </c>
      <c r="D107" s="36"/>
      <c r="E107" s="36"/>
      <c r="F107" s="36"/>
      <c r="G107" s="36"/>
      <c r="H107" s="36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6"/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6"/>
      <c r="E109" s="36"/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6"/>
      <c r="D110" s="36"/>
      <c r="E110" s="127" t="str">
        <f>E7</f>
        <v>Oprava staničních kolejí v žst. Rakšice - kolej č.3</v>
      </c>
      <c r="F110" s="30"/>
      <c r="G110" s="30"/>
      <c r="H110" s="30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1" customFormat="1" ht="12" customHeight="1">
      <c r="B111" s="20"/>
      <c r="C111" s="30" t="s">
        <v>114</v>
      </c>
      <c r="L111" s="20"/>
    </row>
    <row r="112" s="2" customFormat="1" ht="16.5" customHeight="1">
      <c r="A112" s="36"/>
      <c r="B112" s="37"/>
      <c r="C112" s="36"/>
      <c r="D112" s="36"/>
      <c r="E112" s="127" t="s">
        <v>115</v>
      </c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116</v>
      </c>
      <c r="D113" s="36"/>
      <c r="E113" s="36"/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6"/>
      <c r="D114" s="36"/>
      <c r="E114" s="65" t="str">
        <f>E11</f>
        <v>01.4 - Úprava GPK výh. č. 1,2,3,4,10,12,13</v>
      </c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20</v>
      </c>
      <c r="D116" s="36"/>
      <c r="E116" s="36"/>
      <c r="F116" s="25" t="str">
        <f>F14</f>
        <v>žst. Rakšice</v>
      </c>
      <c r="G116" s="36"/>
      <c r="H116" s="36"/>
      <c r="I116" s="30" t="s">
        <v>22</v>
      </c>
      <c r="J116" s="67" t="str">
        <f>IF(J14="","",J14)</f>
        <v>26. 5. 2020</v>
      </c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6"/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24</v>
      </c>
      <c r="D118" s="36"/>
      <c r="E118" s="36"/>
      <c r="F118" s="25" t="str">
        <f>E17</f>
        <v xml:space="preserve"> </v>
      </c>
      <c r="G118" s="36"/>
      <c r="H118" s="36"/>
      <c r="I118" s="30" t="s">
        <v>30</v>
      </c>
      <c r="J118" s="34" t="str">
        <f>E23</f>
        <v xml:space="preserve"> </v>
      </c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28</v>
      </c>
      <c r="D119" s="36"/>
      <c r="E119" s="36"/>
      <c r="F119" s="25" t="str">
        <f>IF(E20="","",E20)</f>
        <v>Vyplň údaj</v>
      </c>
      <c r="G119" s="36"/>
      <c r="H119" s="36"/>
      <c r="I119" s="30" t="s">
        <v>32</v>
      </c>
      <c r="J119" s="34" t="str">
        <f>E26</f>
        <v>Ondřej Bozek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6"/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54"/>
      <c r="B121" s="155"/>
      <c r="C121" s="156" t="s">
        <v>126</v>
      </c>
      <c r="D121" s="157" t="s">
        <v>60</v>
      </c>
      <c r="E121" s="157" t="s">
        <v>56</v>
      </c>
      <c r="F121" s="157" t="s">
        <v>57</v>
      </c>
      <c r="G121" s="157" t="s">
        <v>127</v>
      </c>
      <c r="H121" s="157" t="s">
        <v>128</v>
      </c>
      <c r="I121" s="157" t="s">
        <v>129</v>
      </c>
      <c r="J121" s="157" t="s">
        <v>120</v>
      </c>
      <c r="K121" s="158" t="s">
        <v>130</v>
      </c>
      <c r="L121" s="159"/>
      <c r="M121" s="84" t="s">
        <v>1</v>
      </c>
      <c r="N121" s="85" t="s">
        <v>39</v>
      </c>
      <c r="O121" s="85" t="s">
        <v>131</v>
      </c>
      <c r="P121" s="85" t="s">
        <v>132</v>
      </c>
      <c r="Q121" s="85" t="s">
        <v>133</v>
      </c>
      <c r="R121" s="85" t="s">
        <v>134</v>
      </c>
      <c r="S121" s="85" t="s">
        <v>135</v>
      </c>
      <c r="T121" s="86" t="s">
        <v>136</v>
      </c>
      <c r="U121" s="154"/>
      <c r="V121" s="154"/>
      <c r="W121" s="154"/>
      <c r="X121" s="154"/>
      <c r="Y121" s="154"/>
      <c r="Z121" s="154"/>
      <c r="AA121" s="154"/>
      <c r="AB121" s="154"/>
      <c r="AC121" s="154"/>
      <c r="AD121" s="154"/>
      <c r="AE121" s="154"/>
    </row>
    <row r="122" s="2" customFormat="1" ht="22.8" customHeight="1">
      <c r="A122" s="36"/>
      <c r="B122" s="37"/>
      <c r="C122" s="91" t="s">
        <v>137</v>
      </c>
      <c r="D122" s="36"/>
      <c r="E122" s="36"/>
      <c r="F122" s="36"/>
      <c r="G122" s="36"/>
      <c r="H122" s="36"/>
      <c r="I122" s="36"/>
      <c r="J122" s="160">
        <f>BK122</f>
        <v>0</v>
      </c>
      <c r="K122" s="36"/>
      <c r="L122" s="37"/>
      <c r="M122" s="87"/>
      <c r="N122" s="71"/>
      <c r="O122" s="88"/>
      <c r="P122" s="161">
        <f>P123</f>
        <v>0</v>
      </c>
      <c r="Q122" s="88"/>
      <c r="R122" s="161">
        <f>R123</f>
        <v>49.985999999999997</v>
      </c>
      <c r="S122" s="88"/>
      <c r="T122" s="162">
        <f>T123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7" t="s">
        <v>74</v>
      </c>
      <c r="AU122" s="17" t="s">
        <v>122</v>
      </c>
      <c r="BK122" s="163">
        <f>BK123</f>
        <v>0</v>
      </c>
    </row>
    <row r="123" s="12" customFormat="1" ht="25.92" customHeight="1">
      <c r="A123" s="12"/>
      <c r="B123" s="164"/>
      <c r="C123" s="12"/>
      <c r="D123" s="165" t="s">
        <v>74</v>
      </c>
      <c r="E123" s="166" t="s">
        <v>138</v>
      </c>
      <c r="F123" s="166" t="s">
        <v>139</v>
      </c>
      <c r="G123" s="12"/>
      <c r="H123" s="12"/>
      <c r="I123" s="167"/>
      <c r="J123" s="168">
        <f>BK123</f>
        <v>0</v>
      </c>
      <c r="K123" s="12"/>
      <c r="L123" s="164"/>
      <c r="M123" s="169"/>
      <c r="N123" s="170"/>
      <c r="O123" s="170"/>
      <c r="P123" s="171">
        <f>P124</f>
        <v>0</v>
      </c>
      <c r="Q123" s="170"/>
      <c r="R123" s="171">
        <f>R124</f>
        <v>49.985999999999997</v>
      </c>
      <c r="S123" s="170"/>
      <c r="T123" s="172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5" t="s">
        <v>82</v>
      </c>
      <c r="AT123" s="173" t="s">
        <v>74</v>
      </c>
      <c r="AU123" s="173" t="s">
        <v>75</v>
      </c>
      <c r="AY123" s="165" t="s">
        <v>140</v>
      </c>
      <c r="BK123" s="174">
        <f>BK124</f>
        <v>0</v>
      </c>
    </row>
    <row r="124" s="12" customFormat="1" ht="22.8" customHeight="1">
      <c r="A124" s="12"/>
      <c r="B124" s="164"/>
      <c r="C124" s="12"/>
      <c r="D124" s="165" t="s">
        <v>74</v>
      </c>
      <c r="E124" s="175" t="s">
        <v>141</v>
      </c>
      <c r="F124" s="175" t="s">
        <v>142</v>
      </c>
      <c r="G124" s="12"/>
      <c r="H124" s="12"/>
      <c r="I124" s="167"/>
      <c r="J124" s="176">
        <f>BK124</f>
        <v>0</v>
      </c>
      <c r="K124" s="12"/>
      <c r="L124" s="164"/>
      <c r="M124" s="169"/>
      <c r="N124" s="170"/>
      <c r="O124" s="170"/>
      <c r="P124" s="171">
        <f>SUM(P125:P151)</f>
        <v>0</v>
      </c>
      <c r="Q124" s="170"/>
      <c r="R124" s="171">
        <f>SUM(R125:R151)</f>
        <v>49.985999999999997</v>
      </c>
      <c r="S124" s="170"/>
      <c r="T124" s="172">
        <f>SUM(T125:T151)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5" t="s">
        <v>82</v>
      </c>
      <c r="AT124" s="173" t="s">
        <v>74</v>
      </c>
      <c r="AU124" s="173" t="s">
        <v>82</v>
      </c>
      <c r="AY124" s="165" t="s">
        <v>140</v>
      </c>
      <c r="BK124" s="174">
        <f>SUM(BK125:BK151)</f>
        <v>0</v>
      </c>
    </row>
    <row r="125" s="2" customFormat="1" ht="37.8" customHeight="1">
      <c r="A125" s="36"/>
      <c r="B125" s="177"/>
      <c r="C125" s="178" t="s">
        <v>82</v>
      </c>
      <c r="D125" s="178" t="s">
        <v>143</v>
      </c>
      <c r="E125" s="179" t="s">
        <v>435</v>
      </c>
      <c r="F125" s="180" t="s">
        <v>436</v>
      </c>
      <c r="G125" s="181" t="s">
        <v>170</v>
      </c>
      <c r="H125" s="182">
        <v>8.4000000000000004</v>
      </c>
      <c r="I125" s="183"/>
      <c r="J125" s="184">
        <f>ROUND(I125*H125,2)</f>
        <v>0</v>
      </c>
      <c r="K125" s="180" t="s">
        <v>147</v>
      </c>
      <c r="L125" s="37"/>
      <c r="M125" s="185" t="s">
        <v>1</v>
      </c>
      <c r="N125" s="186" t="s">
        <v>40</v>
      </c>
      <c r="O125" s="75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9" t="s">
        <v>148</v>
      </c>
      <c r="AT125" s="189" t="s">
        <v>143</v>
      </c>
      <c r="AU125" s="189" t="s">
        <v>84</v>
      </c>
      <c r="AY125" s="17" t="s">
        <v>140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7" t="s">
        <v>82</v>
      </c>
      <c r="BK125" s="190">
        <f>ROUND(I125*H125,2)</f>
        <v>0</v>
      </c>
      <c r="BL125" s="17" t="s">
        <v>148</v>
      </c>
      <c r="BM125" s="189" t="s">
        <v>614</v>
      </c>
    </row>
    <row r="126" s="13" customFormat="1">
      <c r="A126" s="13"/>
      <c r="B126" s="191"/>
      <c r="C126" s="13"/>
      <c r="D126" s="192" t="s">
        <v>150</v>
      </c>
      <c r="E126" s="193" t="s">
        <v>1</v>
      </c>
      <c r="F126" s="194" t="s">
        <v>615</v>
      </c>
      <c r="G126" s="13"/>
      <c r="H126" s="195">
        <v>8.4000000000000004</v>
      </c>
      <c r="I126" s="196"/>
      <c r="J126" s="13"/>
      <c r="K126" s="13"/>
      <c r="L126" s="191"/>
      <c r="M126" s="197"/>
      <c r="N126" s="198"/>
      <c r="O126" s="198"/>
      <c r="P126" s="198"/>
      <c r="Q126" s="198"/>
      <c r="R126" s="198"/>
      <c r="S126" s="198"/>
      <c r="T126" s="19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93" t="s">
        <v>150</v>
      </c>
      <c r="AU126" s="193" t="s">
        <v>84</v>
      </c>
      <c r="AV126" s="13" t="s">
        <v>84</v>
      </c>
      <c r="AW126" s="13" t="s">
        <v>31</v>
      </c>
      <c r="AX126" s="13" t="s">
        <v>82</v>
      </c>
      <c r="AY126" s="193" t="s">
        <v>140</v>
      </c>
    </row>
    <row r="127" s="2" customFormat="1" ht="62.7" customHeight="1">
      <c r="A127" s="36"/>
      <c r="B127" s="177"/>
      <c r="C127" s="178" t="s">
        <v>161</v>
      </c>
      <c r="D127" s="178" t="s">
        <v>143</v>
      </c>
      <c r="E127" s="179" t="s">
        <v>479</v>
      </c>
      <c r="F127" s="180" t="s">
        <v>480</v>
      </c>
      <c r="G127" s="181" t="s">
        <v>177</v>
      </c>
      <c r="H127" s="182">
        <v>0.20000000000000001</v>
      </c>
      <c r="I127" s="183"/>
      <c r="J127" s="184">
        <f>ROUND(I127*H127,2)</f>
        <v>0</v>
      </c>
      <c r="K127" s="180" t="s">
        <v>147</v>
      </c>
      <c r="L127" s="37"/>
      <c r="M127" s="185" t="s">
        <v>1</v>
      </c>
      <c r="N127" s="186" t="s">
        <v>40</v>
      </c>
      <c r="O127" s="75"/>
      <c r="P127" s="187">
        <f>O127*H127</f>
        <v>0</v>
      </c>
      <c r="Q127" s="187">
        <v>0</v>
      </c>
      <c r="R127" s="187">
        <f>Q127*H127</f>
        <v>0</v>
      </c>
      <c r="S127" s="187">
        <v>0</v>
      </c>
      <c r="T127" s="188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9" t="s">
        <v>148</v>
      </c>
      <c r="AT127" s="189" t="s">
        <v>143</v>
      </c>
      <c r="AU127" s="189" t="s">
        <v>84</v>
      </c>
      <c r="AY127" s="17" t="s">
        <v>140</v>
      </c>
      <c r="BE127" s="190">
        <f>IF(N127="základní",J127,0)</f>
        <v>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17" t="s">
        <v>82</v>
      </c>
      <c r="BK127" s="190">
        <f>ROUND(I127*H127,2)</f>
        <v>0</v>
      </c>
      <c r="BL127" s="17" t="s">
        <v>148</v>
      </c>
      <c r="BM127" s="189" t="s">
        <v>616</v>
      </c>
    </row>
    <row r="128" s="13" customFormat="1">
      <c r="A128" s="13"/>
      <c r="B128" s="191"/>
      <c r="C128" s="13"/>
      <c r="D128" s="192" t="s">
        <v>150</v>
      </c>
      <c r="E128" s="193" t="s">
        <v>1</v>
      </c>
      <c r="F128" s="194" t="s">
        <v>617</v>
      </c>
      <c r="G128" s="13"/>
      <c r="H128" s="195">
        <v>0.20000000000000001</v>
      </c>
      <c r="I128" s="196"/>
      <c r="J128" s="13"/>
      <c r="K128" s="13"/>
      <c r="L128" s="191"/>
      <c r="M128" s="197"/>
      <c r="N128" s="198"/>
      <c r="O128" s="198"/>
      <c r="P128" s="198"/>
      <c r="Q128" s="198"/>
      <c r="R128" s="198"/>
      <c r="S128" s="198"/>
      <c r="T128" s="19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93" t="s">
        <v>150</v>
      </c>
      <c r="AU128" s="193" t="s">
        <v>84</v>
      </c>
      <c r="AV128" s="13" t="s">
        <v>84</v>
      </c>
      <c r="AW128" s="13" t="s">
        <v>31</v>
      </c>
      <c r="AX128" s="13" t="s">
        <v>75</v>
      </c>
      <c r="AY128" s="193" t="s">
        <v>140</v>
      </c>
    </row>
    <row r="129" s="14" customFormat="1">
      <c r="A129" s="14"/>
      <c r="B129" s="200"/>
      <c r="C129" s="14"/>
      <c r="D129" s="192" t="s">
        <v>150</v>
      </c>
      <c r="E129" s="201" t="s">
        <v>1</v>
      </c>
      <c r="F129" s="202" t="s">
        <v>154</v>
      </c>
      <c r="G129" s="14"/>
      <c r="H129" s="203">
        <v>0.20000000000000001</v>
      </c>
      <c r="I129" s="204"/>
      <c r="J129" s="14"/>
      <c r="K129" s="14"/>
      <c r="L129" s="200"/>
      <c r="M129" s="205"/>
      <c r="N129" s="206"/>
      <c r="O129" s="206"/>
      <c r="P129" s="206"/>
      <c r="Q129" s="206"/>
      <c r="R129" s="206"/>
      <c r="S129" s="206"/>
      <c r="T129" s="20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01" t="s">
        <v>150</v>
      </c>
      <c r="AU129" s="201" t="s">
        <v>84</v>
      </c>
      <c r="AV129" s="14" t="s">
        <v>148</v>
      </c>
      <c r="AW129" s="14" t="s">
        <v>31</v>
      </c>
      <c r="AX129" s="14" t="s">
        <v>82</v>
      </c>
      <c r="AY129" s="201" t="s">
        <v>140</v>
      </c>
    </row>
    <row r="130" s="2" customFormat="1" ht="62.7" customHeight="1">
      <c r="A130" s="36"/>
      <c r="B130" s="177"/>
      <c r="C130" s="178" t="s">
        <v>148</v>
      </c>
      <c r="D130" s="178" t="s">
        <v>143</v>
      </c>
      <c r="E130" s="179" t="s">
        <v>558</v>
      </c>
      <c r="F130" s="180" t="s">
        <v>559</v>
      </c>
      <c r="G130" s="181" t="s">
        <v>146</v>
      </c>
      <c r="H130" s="182">
        <v>338</v>
      </c>
      <c r="I130" s="183"/>
      <c r="J130" s="184">
        <f>ROUND(I130*H130,2)</f>
        <v>0</v>
      </c>
      <c r="K130" s="180" t="s">
        <v>147</v>
      </c>
      <c r="L130" s="37"/>
      <c r="M130" s="185" t="s">
        <v>1</v>
      </c>
      <c r="N130" s="186" t="s">
        <v>40</v>
      </c>
      <c r="O130" s="75"/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9" t="s">
        <v>148</v>
      </c>
      <c r="AT130" s="189" t="s">
        <v>143</v>
      </c>
      <c r="AU130" s="189" t="s">
        <v>84</v>
      </c>
      <c r="AY130" s="17" t="s">
        <v>140</v>
      </c>
      <c r="BE130" s="190">
        <f>IF(N130="základní",J130,0)</f>
        <v>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7" t="s">
        <v>82</v>
      </c>
      <c r="BK130" s="190">
        <f>ROUND(I130*H130,2)</f>
        <v>0</v>
      </c>
      <c r="BL130" s="17" t="s">
        <v>148</v>
      </c>
      <c r="BM130" s="189" t="s">
        <v>618</v>
      </c>
    </row>
    <row r="131" s="13" customFormat="1">
      <c r="A131" s="13"/>
      <c r="B131" s="191"/>
      <c r="C131" s="13"/>
      <c r="D131" s="192" t="s">
        <v>150</v>
      </c>
      <c r="E131" s="193" t="s">
        <v>1</v>
      </c>
      <c r="F131" s="194" t="s">
        <v>619</v>
      </c>
      <c r="G131" s="13"/>
      <c r="H131" s="195">
        <v>44</v>
      </c>
      <c r="I131" s="196"/>
      <c r="J131" s="13"/>
      <c r="K131" s="13"/>
      <c r="L131" s="191"/>
      <c r="M131" s="197"/>
      <c r="N131" s="198"/>
      <c r="O131" s="198"/>
      <c r="P131" s="198"/>
      <c r="Q131" s="198"/>
      <c r="R131" s="198"/>
      <c r="S131" s="198"/>
      <c r="T131" s="19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3" t="s">
        <v>150</v>
      </c>
      <c r="AU131" s="193" t="s">
        <v>84</v>
      </c>
      <c r="AV131" s="13" t="s">
        <v>84</v>
      </c>
      <c r="AW131" s="13" t="s">
        <v>31</v>
      </c>
      <c r="AX131" s="13" t="s">
        <v>75</v>
      </c>
      <c r="AY131" s="193" t="s">
        <v>140</v>
      </c>
    </row>
    <row r="132" s="13" customFormat="1">
      <c r="A132" s="13"/>
      <c r="B132" s="191"/>
      <c r="C132" s="13"/>
      <c r="D132" s="192" t="s">
        <v>150</v>
      </c>
      <c r="E132" s="193" t="s">
        <v>1</v>
      </c>
      <c r="F132" s="194" t="s">
        <v>620</v>
      </c>
      <c r="G132" s="13"/>
      <c r="H132" s="195">
        <v>44</v>
      </c>
      <c r="I132" s="196"/>
      <c r="J132" s="13"/>
      <c r="K132" s="13"/>
      <c r="L132" s="191"/>
      <c r="M132" s="197"/>
      <c r="N132" s="198"/>
      <c r="O132" s="198"/>
      <c r="P132" s="198"/>
      <c r="Q132" s="198"/>
      <c r="R132" s="198"/>
      <c r="S132" s="198"/>
      <c r="T132" s="19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3" t="s">
        <v>150</v>
      </c>
      <c r="AU132" s="193" t="s">
        <v>84</v>
      </c>
      <c r="AV132" s="13" t="s">
        <v>84</v>
      </c>
      <c r="AW132" s="13" t="s">
        <v>31</v>
      </c>
      <c r="AX132" s="13" t="s">
        <v>75</v>
      </c>
      <c r="AY132" s="193" t="s">
        <v>140</v>
      </c>
    </row>
    <row r="133" s="13" customFormat="1">
      <c r="A133" s="13"/>
      <c r="B133" s="191"/>
      <c r="C133" s="13"/>
      <c r="D133" s="192" t="s">
        <v>150</v>
      </c>
      <c r="E133" s="193" t="s">
        <v>1</v>
      </c>
      <c r="F133" s="194" t="s">
        <v>621</v>
      </c>
      <c r="G133" s="13"/>
      <c r="H133" s="195">
        <v>50</v>
      </c>
      <c r="I133" s="196"/>
      <c r="J133" s="13"/>
      <c r="K133" s="13"/>
      <c r="L133" s="191"/>
      <c r="M133" s="197"/>
      <c r="N133" s="198"/>
      <c r="O133" s="198"/>
      <c r="P133" s="198"/>
      <c r="Q133" s="198"/>
      <c r="R133" s="198"/>
      <c r="S133" s="198"/>
      <c r="T133" s="19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3" t="s">
        <v>150</v>
      </c>
      <c r="AU133" s="193" t="s">
        <v>84</v>
      </c>
      <c r="AV133" s="13" t="s">
        <v>84</v>
      </c>
      <c r="AW133" s="13" t="s">
        <v>31</v>
      </c>
      <c r="AX133" s="13" t="s">
        <v>75</v>
      </c>
      <c r="AY133" s="193" t="s">
        <v>140</v>
      </c>
    </row>
    <row r="134" s="13" customFormat="1">
      <c r="A134" s="13"/>
      <c r="B134" s="191"/>
      <c r="C134" s="13"/>
      <c r="D134" s="192" t="s">
        <v>150</v>
      </c>
      <c r="E134" s="193" t="s">
        <v>1</v>
      </c>
      <c r="F134" s="194" t="s">
        <v>622</v>
      </c>
      <c r="G134" s="13"/>
      <c r="H134" s="195">
        <v>50</v>
      </c>
      <c r="I134" s="196"/>
      <c r="J134" s="13"/>
      <c r="K134" s="13"/>
      <c r="L134" s="191"/>
      <c r="M134" s="197"/>
      <c r="N134" s="198"/>
      <c r="O134" s="198"/>
      <c r="P134" s="198"/>
      <c r="Q134" s="198"/>
      <c r="R134" s="198"/>
      <c r="S134" s="198"/>
      <c r="T134" s="19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3" t="s">
        <v>150</v>
      </c>
      <c r="AU134" s="193" t="s">
        <v>84</v>
      </c>
      <c r="AV134" s="13" t="s">
        <v>84</v>
      </c>
      <c r="AW134" s="13" t="s">
        <v>31</v>
      </c>
      <c r="AX134" s="13" t="s">
        <v>75</v>
      </c>
      <c r="AY134" s="193" t="s">
        <v>140</v>
      </c>
    </row>
    <row r="135" s="13" customFormat="1">
      <c r="A135" s="13"/>
      <c r="B135" s="191"/>
      <c r="C135" s="13"/>
      <c r="D135" s="192" t="s">
        <v>150</v>
      </c>
      <c r="E135" s="193" t="s">
        <v>1</v>
      </c>
      <c r="F135" s="194" t="s">
        <v>623</v>
      </c>
      <c r="G135" s="13"/>
      <c r="H135" s="195">
        <v>50</v>
      </c>
      <c r="I135" s="196"/>
      <c r="J135" s="13"/>
      <c r="K135" s="13"/>
      <c r="L135" s="191"/>
      <c r="M135" s="197"/>
      <c r="N135" s="198"/>
      <c r="O135" s="198"/>
      <c r="P135" s="198"/>
      <c r="Q135" s="198"/>
      <c r="R135" s="198"/>
      <c r="S135" s="198"/>
      <c r="T135" s="19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3" t="s">
        <v>150</v>
      </c>
      <c r="AU135" s="193" t="s">
        <v>84</v>
      </c>
      <c r="AV135" s="13" t="s">
        <v>84</v>
      </c>
      <c r="AW135" s="13" t="s">
        <v>31</v>
      </c>
      <c r="AX135" s="13" t="s">
        <v>75</v>
      </c>
      <c r="AY135" s="193" t="s">
        <v>140</v>
      </c>
    </row>
    <row r="136" s="13" customFormat="1">
      <c r="A136" s="13"/>
      <c r="B136" s="191"/>
      <c r="C136" s="13"/>
      <c r="D136" s="192" t="s">
        <v>150</v>
      </c>
      <c r="E136" s="193" t="s">
        <v>1</v>
      </c>
      <c r="F136" s="194" t="s">
        <v>624</v>
      </c>
      <c r="G136" s="13"/>
      <c r="H136" s="195">
        <v>50</v>
      </c>
      <c r="I136" s="196"/>
      <c r="J136" s="13"/>
      <c r="K136" s="13"/>
      <c r="L136" s="191"/>
      <c r="M136" s="197"/>
      <c r="N136" s="198"/>
      <c r="O136" s="198"/>
      <c r="P136" s="198"/>
      <c r="Q136" s="198"/>
      <c r="R136" s="198"/>
      <c r="S136" s="198"/>
      <c r="T136" s="19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3" t="s">
        <v>150</v>
      </c>
      <c r="AU136" s="193" t="s">
        <v>84</v>
      </c>
      <c r="AV136" s="13" t="s">
        <v>84</v>
      </c>
      <c r="AW136" s="13" t="s">
        <v>31</v>
      </c>
      <c r="AX136" s="13" t="s">
        <v>75</v>
      </c>
      <c r="AY136" s="193" t="s">
        <v>140</v>
      </c>
    </row>
    <row r="137" s="13" customFormat="1">
      <c r="A137" s="13"/>
      <c r="B137" s="191"/>
      <c r="C137" s="13"/>
      <c r="D137" s="192" t="s">
        <v>150</v>
      </c>
      <c r="E137" s="193" t="s">
        <v>1</v>
      </c>
      <c r="F137" s="194" t="s">
        <v>625</v>
      </c>
      <c r="G137" s="13"/>
      <c r="H137" s="195">
        <v>50</v>
      </c>
      <c r="I137" s="196"/>
      <c r="J137" s="13"/>
      <c r="K137" s="13"/>
      <c r="L137" s="191"/>
      <c r="M137" s="197"/>
      <c r="N137" s="198"/>
      <c r="O137" s="198"/>
      <c r="P137" s="198"/>
      <c r="Q137" s="198"/>
      <c r="R137" s="198"/>
      <c r="S137" s="198"/>
      <c r="T137" s="19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3" t="s">
        <v>150</v>
      </c>
      <c r="AU137" s="193" t="s">
        <v>84</v>
      </c>
      <c r="AV137" s="13" t="s">
        <v>84</v>
      </c>
      <c r="AW137" s="13" t="s">
        <v>31</v>
      </c>
      <c r="AX137" s="13" t="s">
        <v>75</v>
      </c>
      <c r="AY137" s="193" t="s">
        <v>140</v>
      </c>
    </row>
    <row r="138" s="14" customFormat="1">
      <c r="A138" s="14"/>
      <c r="B138" s="200"/>
      <c r="C138" s="14"/>
      <c r="D138" s="192" t="s">
        <v>150</v>
      </c>
      <c r="E138" s="201" t="s">
        <v>1</v>
      </c>
      <c r="F138" s="202" t="s">
        <v>154</v>
      </c>
      <c r="G138" s="14"/>
      <c r="H138" s="203">
        <v>338</v>
      </c>
      <c r="I138" s="204"/>
      <c r="J138" s="14"/>
      <c r="K138" s="14"/>
      <c r="L138" s="200"/>
      <c r="M138" s="205"/>
      <c r="N138" s="206"/>
      <c r="O138" s="206"/>
      <c r="P138" s="206"/>
      <c r="Q138" s="206"/>
      <c r="R138" s="206"/>
      <c r="S138" s="206"/>
      <c r="T138" s="20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1" t="s">
        <v>150</v>
      </c>
      <c r="AU138" s="201" t="s">
        <v>84</v>
      </c>
      <c r="AV138" s="14" t="s">
        <v>148</v>
      </c>
      <c r="AW138" s="14" t="s">
        <v>31</v>
      </c>
      <c r="AX138" s="14" t="s">
        <v>82</v>
      </c>
      <c r="AY138" s="201" t="s">
        <v>140</v>
      </c>
    </row>
    <row r="139" s="2" customFormat="1" ht="37.8" customHeight="1">
      <c r="A139" s="36"/>
      <c r="B139" s="177"/>
      <c r="C139" s="178" t="s">
        <v>141</v>
      </c>
      <c r="D139" s="178" t="s">
        <v>143</v>
      </c>
      <c r="E139" s="179" t="s">
        <v>553</v>
      </c>
      <c r="F139" s="180" t="s">
        <v>554</v>
      </c>
      <c r="G139" s="181" t="s">
        <v>170</v>
      </c>
      <c r="H139" s="182">
        <v>21</v>
      </c>
      <c r="I139" s="183"/>
      <c r="J139" s="184">
        <f>ROUND(I139*H139,2)</f>
        <v>0</v>
      </c>
      <c r="K139" s="180" t="s">
        <v>147</v>
      </c>
      <c r="L139" s="37"/>
      <c r="M139" s="185" t="s">
        <v>1</v>
      </c>
      <c r="N139" s="186" t="s">
        <v>40</v>
      </c>
      <c r="O139" s="75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9" t="s">
        <v>148</v>
      </c>
      <c r="AT139" s="189" t="s">
        <v>143</v>
      </c>
      <c r="AU139" s="189" t="s">
        <v>84</v>
      </c>
      <c r="AY139" s="17" t="s">
        <v>140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82</v>
      </c>
      <c r="BK139" s="190">
        <f>ROUND(I139*H139,2)</f>
        <v>0</v>
      </c>
      <c r="BL139" s="17" t="s">
        <v>148</v>
      </c>
      <c r="BM139" s="189" t="s">
        <v>626</v>
      </c>
    </row>
    <row r="140" s="13" customFormat="1">
      <c r="A140" s="13"/>
      <c r="B140" s="191"/>
      <c r="C140" s="13"/>
      <c r="D140" s="192" t="s">
        <v>150</v>
      </c>
      <c r="E140" s="193" t="s">
        <v>1</v>
      </c>
      <c r="F140" s="194" t="s">
        <v>627</v>
      </c>
      <c r="G140" s="13"/>
      <c r="H140" s="195">
        <v>21</v>
      </c>
      <c r="I140" s="196"/>
      <c r="J140" s="13"/>
      <c r="K140" s="13"/>
      <c r="L140" s="191"/>
      <c r="M140" s="197"/>
      <c r="N140" s="198"/>
      <c r="O140" s="198"/>
      <c r="P140" s="198"/>
      <c r="Q140" s="198"/>
      <c r="R140" s="198"/>
      <c r="S140" s="198"/>
      <c r="T140" s="19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3" t="s">
        <v>150</v>
      </c>
      <c r="AU140" s="193" t="s">
        <v>84</v>
      </c>
      <c r="AV140" s="13" t="s">
        <v>84</v>
      </c>
      <c r="AW140" s="13" t="s">
        <v>31</v>
      </c>
      <c r="AX140" s="13" t="s">
        <v>75</v>
      </c>
      <c r="AY140" s="193" t="s">
        <v>140</v>
      </c>
    </row>
    <row r="141" s="14" customFormat="1">
      <c r="A141" s="14"/>
      <c r="B141" s="200"/>
      <c r="C141" s="14"/>
      <c r="D141" s="192" t="s">
        <v>150</v>
      </c>
      <c r="E141" s="201" t="s">
        <v>1</v>
      </c>
      <c r="F141" s="202" t="s">
        <v>154</v>
      </c>
      <c r="G141" s="14"/>
      <c r="H141" s="203">
        <v>21</v>
      </c>
      <c r="I141" s="204"/>
      <c r="J141" s="14"/>
      <c r="K141" s="14"/>
      <c r="L141" s="200"/>
      <c r="M141" s="205"/>
      <c r="N141" s="206"/>
      <c r="O141" s="206"/>
      <c r="P141" s="206"/>
      <c r="Q141" s="206"/>
      <c r="R141" s="206"/>
      <c r="S141" s="206"/>
      <c r="T141" s="20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01" t="s">
        <v>150</v>
      </c>
      <c r="AU141" s="201" t="s">
        <v>84</v>
      </c>
      <c r="AV141" s="14" t="s">
        <v>148</v>
      </c>
      <c r="AW141" s="14" t="s">
        <v>31</v>
      </c>
      <c r="AX141" s="14" t="s">
        <v>82</v>
      </c>
      <c r="AY141" s="201" t="s">
        <v>140</v>
      </c>
    </row>
    <row r="142" s="2" customFormat="1" ht="24.15" customHeight="1">
      <c r="A142" s="36"/>
      <c r="B142" s="177"/>
      <c r="C142" s="178" t="s">
        <v>182</v>
      </c>
      <c r="D142" s="178" t="s">
        <v>143</v>
      </c>
      <c r="E142" s="179" t="s">
        <v>564</v>
      </c>
      <c r="F142" s="180" t="s">
        <v>565</v>
      </c>
      <c r="G142" s="181" t="s">
        <v>146</v>
      </c>
      <c r="H142" s="182">
        <v>338</v>
      </c>
      <c r="I142" s="183"/>
      <c r="J142" s="184">
        <f>ROUND(I142*H142,2)</f>
        <v>0</v>
      </c>
      <c r="K142" s="180" t="s">
        <v>147</v>
      </c>
      <c r="L142" s="37"/>
      <c r="M142" s="185" t="s">
        <v>1</v>
      </c>
      <c r="N142" s="186" t="s">
        <v>40</v>
      </c>
      <c r="O142" s="75"/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9" t="s">
        <v>148</v>
      </c>
      <c r="AT142" s="189" t="s">
        <v>143</v>
      </c>
      <c r="AU142" s="189" t="s">
        <v>84</v>
      </c>
      <c r="AY142" s="17" t="s">
        <v>140</v>
      </c>
      <c r="BE142" s="190">
        <f>IF(N142="základní",J142,0)</f>
        <v>0</v>
      </c>
      <c r="BF142" s="190">
        <f>IF(N142="snížená",J142,0)</f>
        <v>0</v>
      </c>
      <c r="BG142" s="190">
        <f>IF(N142="zákl. přenesená",J142,0)</f>
        <v>0</v>
      </c>
      <c r="BH142" s="190">
        <f>IF(N142="sníž. přenesená",J142,0)</f>
        <v>0</v>
      </c>
      <c r="BI142" s="190">
        <f>IF(N142="nulová",J142,0)</f>
        <v>0</v>
      </c>
      <c r="BJ142" s="17" t="s">
        <v>82</v>
      </c>
      <c r="BK142" s="190">
        <f>ROUND(I142*H142,2)</f>
        <v>0</v>
      </c>
      <c r="BL142" s="17" t="s">
        <v>148</v>
      </c>
      <c r="BM142" s="189" t="s">
        <v>628</v>
      </c>
    </row>
    <row r="143" s="13" customFormat="1">
      <c r="A143" s="13"/>
      <c r="B143" s="191"/>
      <c r="C143" s="13"/>
      <c r="D143" s="192" t="s">
        <v>150</v>
      </c>
      <c r="E143" s="193" t="s">
        <v>1</v>
      </c>
      <c r="F143" s="194" t="s">
        <v>629</v>
      </c>
      <c r="G143" s="13"/>
      <c r="H143" s="195">
        <v>338</v>
      </c>
      <c r="I143" s="196"/>
      <c r="J143" s="13"/>
      <c r="K143" s="13"/>
      <c r="L143" s="191"/>
      <c r="M143" s="197"/>
      <c r="N143" s="198"/>
      <c r="O143" s="198"/>
      <c r="P143" s="198"/>
      <c r="Q143" s="198"/>
      <c r="R143" s="198"/>
      <c r="S143" s="198"/>
      <c r="T143" s="19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3" t="s">
        <v>150</v>
      </c>
      <c r="AU143" s="193" t="s">
        <v>84</v>
      </c>
      <c r="AV143" s="13" t="s">
        <v>84</v>
      </c>
      <c r="AW143" s="13" t="s">
        <v>31</v>
      </c>
      <c r="AX143" s="13" t="s">
        <v>75</v>
      </c>
      <c r="AY143" s="193" t="s">
        <v>140</v>
      </c>
    </row>
    <row r="144" s="14" customFormat="1">
      <c r="A144" s="14"/>
      <c r="B144" s="200"/>
      <c r="C144" s="14"/>
      <c r="D144" s="192" t="s">
        <v>150</v>
      </c>
      <c r="E144" s="201" t="s">
        <v>1</v>
      </c>
      <c r="F144" s="202" t="s">
        <v>154</v>
      </c>
      <c r="G144" s="14"/>
      <c r="H144" s="203">
        <v>338</v>
      </c>
      <c r="I144" s="204"/>
      <c r="J144" s="14"/>
      <c r="K144" s="14"/>
      <c r="L144" s="200"/>
      <c r="M144" s="205"/>
      <c r="N144" s="206"/>
      <c r="O144" s="206"/>
      <c r="P144" s="206"/>
      <c r="Q144" s="206"/>
      <c r="R144" s="206"/>
      <c r="S144" s="206"/>
      <c r="T144" s="20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01" t="s">
        <v>150</v>
      </c>
      <c r="AU144" s="201" t="s">
        <v>84</v>
      </c>
      <c r="AV144" s="14" t="s">
        <v>148</v>
      </c>
      <c r="AW144" s="14" t="s">
        <v>31</v>
      </c>
      <c r="AX144" s="14" t="s">
        <v>82</v>
      </c>
      <c r="AY144" s="201" t="s">
        <v>140</v>
      </c>
    </row>
    <row r="145" s="2" customFormat="1" ht="24.15" customHeight="1">
      <c r="A145" s="36"/>
      <c r="B145" s="177"/>
      <c r="C145" s="178" t="s">
        <v>84</v>
      </c>
      <c r="D145" s="178" t="s">
        <v>143</v>
      </c>
      <c r="E145" s="179" t="s">
        <v>457</v>
      </c>
      <c r="F145" s="180" t="s">
        <v>458</v>
      </c>
      <c r="G145" s="181" t="s">
        <v>177</v>
      </c>
      <c r="H145" s="182">
        <v>0.20000000000000001</v>
      </c>
      <c r="I145" s="183"/>
      <c r="J145" s="184">
        <f>ROUND(I145*H145,2)</f>
        <v>0</v>
      </c>
      <c r="K145" s="180" t="s">
        <v>147</v>
      </c>
      <c r="L145" s="37"/>
      <c r="M145" s="185" t="s">
        <v>1</v>
      </c>
      <c r="N145" s="186" t="s">
        <v>40</v>
      </c>
      <c r="O145" s="75"/>
      <c r="P145" s="187">
        <f>O145*H145</f>
        <v>0</v>
      </c>
      <c r="Q145" s="187">
        <v>0</v>
      </c>
      <c r="R145" s="187">
        <f>Q145*H145</f>
        <v>0</v>
      </c>
      <c r="S145" s="187">
        <v>0</v>
      </c>
      <c r="T145" s="188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9" t="s">
        <v>148</v>
      </c>
      <c r="AT145" s="189" t="s">
        <v>143</v>
      </c>
      <c r="AU145" s="189" t="s">
        <v>84</v>
      </c>
      <c r="AY145" s="17" t="s">
        <v>140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17" t="s">
        <v>82</v>
      </c>
      <c r="BK145" s="190">
        <f>ROUND(I145*H145,2)</f>
        <v>0</v>
      </c>
      <c r="BL145" s="17" t="s">
        <v>148</v>
      </c>
      <c r="BM145" s="189" t="s">
        <v>630</v>
      </c>
    </row>
    <row r="146" s="13" customFormat="1">
      <c r="A146" s="13"/>
      <c r="B146" s="191"/>
      <c r="C146" s="13"/>
      <c r="D146" s="192" t="s">
        <v>150</v>
      </c>
      <c r="E146" s="193" t="s">
        <v>1</v>
      </c>
      <c r="F146" s="194" t="s">
        <v>631</v>
      </c>
      <c r="G146" s="13"/>
      <c r="H146" s="195">
        <v>0.20000000000000001</v>
      </c>
      <c r="I146" s="196"/>
      <c r="J146" s="13"/>
      <c r="K146" s="13"/>
      <c r="L146" s="191"/>
      <c r="M146" s="197"/>
      <c r="N146" s="198"/>
      <c r="O146" s="198"/>
      <c r="P146" s="198"/>
      <c r="Q146" s="198"/>
      <c r="R146" s="198"/>
      <c r="S146" s="198"/>
      <c r="T146" s="19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3" t="s">
        <v>150</v>
      </c>
      <c r="AU146" s="193" t="s">
        <v>84</v>
      </c>
      <c r="AV146" s="13" t="s">
        <v>84</v>
      </c>
      <c r="AW146" s="13" t="s">
        <v>31</v>
      </c>
      <c r="AX146" s="13" t="s">
        <v>75</v>
      </c>
      <c r="AY146" s="193" t="s">
        <v>140</v>
      </c>
    </row>
    <row r="147" s="14" customFormat="1">
      <c r="A147" s="14"/>
      <c r="B147" s="200"/>
      <c r="C147" s="14"/>
      <c r="D147" s="192" t="s">
        <v>150</v>
      </c>
      <c r="E147" s="201" t="s">
        <v>1</v>
      </c>
      <c r="F147" s="202" t="s">
        <v>154</v>
      </c>
      <c r="G147" s="14"/>
      <c r="H147" s="203">
        <v>0.20000000000000001</v>
      </c>
      <c r="I147" s="204"/>
      <c r="J147" s="14"/>
      <c r="K147" s="14"/>
      <c r="L147" s="200"/>
      <c r="M147" s="205"/>
      <c r="N147" s="206"/>
      <c r="O147" s="206"/>
      <c r="P147" s="206"/>
      <c r="Q147" s="206"/>
      <c r="R147" s="206"/>
      <c r="S147" s="206"/>
      <c r="T147" s="20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01" t="s">
        <v>150</v>
      </c>
      <c r="AU147" s="201" t="s">
        <v>84</v>
      </c>
      <c r="AV147" s="14" t="s">
        <v>148</v>
      </c>
      <c r="AW147" s="14" t="s">
        <v>31</v>
      </c>
      <c r="AX147" s="14" t="s">
        <v>82</v>
      </c>
      <c r="AY147" s="201" t="s">
        <v>140</v>
      </c>
    </row>
    <row r="148" s="2" customFormat="1" ht="24.15" customHeight="1">
      <c r="A148" s="36"/>
      <c r="B148" s="177"/>
      <c r="C148" s="212" t="s">
        <v>189</v>
      </c>
      <c r="D148" s="212" t="s">
        <v>162</v>
      </c>
      <c r="E148" s="213" t="s">
        <v>445</v>
      </c>
      <c r="F148" s="214" t="s">
        <v>446</v>
      </c>
      <c r="G148" s="215" t="s">
        <v>447</v>
      </c>
      <c r="H148" s="216">
        <v>49.985999999999997</v>
      </c>
      <c r="I148" s="217"/>
      <c r="J148" s="218">
        <f>ROUND(I148*H148,2)</f>
        <v>0</v>
      </c>
      <c r="K148" s="214" t="s">
        <v>147</v>
      </c>
      <c r="L148" s="219"/>
      <c r="M148" s="220" t="s">
        <v>1</v>
      </c>
      <c r="N148" s="221" t="s">
        <v>40</v>
      </c>
      <c r="O148" s="75"/>
      <c r="P148" s="187">
        <f>O148*H148</f>
        <v>0</v>
      </c>
      <c r="Q148" s="187">
        <v>1</v>
      </c>
      <c r="R148" s="187">
        <f>Q148*H148</f>
        <v>49.985999999999997</v>
      </c>
      <c r="S148" s="187">
        <v>0</v>
      </c>
      <c r="T148" s="188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9" t="s">
        <v>165</v>
      </c>
      <c r="AT148" s="189" t="s">
        <v>162</v>
      </c>
      <c r="AU148" s="189" t="s">
        <v>84</v>
      </c>
      <c r="AY148" s="17" t="s">
        <v>140</v>
      </c>
      <c r="BE148" s="190">
        <f>IF(N148="základní",J148,0)</f>
        <v>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7" t="s">
        <v>82</v>
      </c>
      <c r="BK148" s="190">
        <f>ROUND(I148*H148,2)</f>
        <v>0</v>
      </c>
      <c r="BL148" s="17" t="s">
        <v>148</v>
      </c>
      <c r="BM148" s="189" t="s">
        <v>632</v>
      </c>
    </row>
    <row r="149" s="13" customFormat="1">
      <c r="A149" s="13"/>
      <c r="B149" s="191"/>
      <c r="C149" s="13"/>
      <c r="D149" s="192" t="s">
        <v>150</v>
      </c>
      <c r="E149" s="193" t="s">
        <v>1</v>
      </c>
      <c r="F149" s="194" t="s">
        <v>633</v>
      </c>
      <c r="G149" s="13"/>
      <c r="H149" s="195">
        <v>35.712000000000003</v>
      </c>
      <c r="I149" s="196"/>
      <c r="J149" s="13"/>
      <c r="K149" s="13"/>
      <c r="L149" s="191"/>
      <c r="M149" s="197"/>
      <c r="N149" s="198"/>
      <c r="O149" s="198"/>
      <c r="P149" s="198"/>
      <c r="Q149" s="198"/>
      <c r="R149" s="198"/>
      <c r="S149" s="198"/>
      <c r="T149" s="19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3" t="s">
        <v>150</v>
      </c>
      <c r="AU149" s="193" t="s">
        <v>84</v>
      </c>
      <c r="AV149" s="13" t="s">
        <v>84</v>
      </c>
      <c r="AW149" s="13" t="s">
        <v>31</v>
      </c>
      <c r="AX149" s="13" t="s">
        <v>75</v>
      </c>
      <c r="AY149" s="193" t="s">
        <v>140</v>
      </c>
    </row>
    <row r="150" s="13" customFormat="1">
      <c r="A150" s="13"/>
      <c r="B150" s="191"/>
      <c r="C150" s="13"/>
      <c r="D150" s="192" t="s">
        <v>150</v>
      </c>
      <c r="E150" s="193" t="s">
        <v>1</v>
      </c>
      <c r="F150" s="194" t="s">
        <v>634</v>
      </c>
      <c r="G150" s="13"/>
      <c r="H150" s="195">
        <v>14.273999999999999</v>
      </c>
      <c r="I150" s="196"/>
      <c r="J150" s="13"/>
      <c r="K150" s="13"/>
      <c r="L150" s="191"/>
      <c r="M150" s="197"/>
      <c r="N150" s="198"/>
      <c r="O150" s="198"/>
      <c r="P150" s="198"/>
      <c r="Q150" s="198"/>
      <c r="R150" s="198"/>
      <c r="S150" s="198"/>
      <c r="T150" s="19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3" t="s">
        <v>150</v>
      </c>
      <c r="AU150" s="193" t="s">
        <v>84</v>
      </c>
      <c r="AV150" s="13" t="s">
        <v>84</v>
      </c>
      <c r="AW150" s="13" t="s">
        <v>31</v>
      </c>
      <c r="AX150" s="13" t="s">
        <v>75</v>
      </c>
      <c r="AY150" s="193" t="s">
        <v>140</v>
      </c>
    </row>
    <row r="151" s="14" customFormat="1">
      <c r="A151" s="14"/>
      <c r="B151" s="200"/>
      <c r="C151" s="14"/>
      <c r="D151" s="192" t="s">
        <v>150</v>
      </c>
      <c r="E151" s="201" t="s">
        <v>1</v>
      </c>
      <c r="F151" s="202" t="s">
        <v>154</v>
      </c>
      <c r="G151" s="14"/>
      <c r="H151" s="203">
        <v>49.985999999999997</v>
      </c>
      <c r="I151" s="204"/>
      <c r="J151" s="14"/>
      <c r="K151" s="14"/>
      <c r="L151" s="200"/>
      <c r="M151" s="222"/>
      <c r="N151" s="223"/>
      <c r="O151" s="223"/>
      <c r="P151" s="223"/>
      <c r="Q151" s="223"/>
      <c r="R151" s="223"/>
      <c r="S151" s="223"/>
      <c r="T151" s="22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01" t="s">
        <v>150</v>
      </c>
      <c r="AU151" s="201" t="s">
        <v>84</v>
      </c>
      <c r="AV151" s="14" t="s">
        <v>148</v>
      </c>
      <c r="AW151" s="14" t="s">
        <v>31</v>
      </c>
      <c r="AX151" s="14" t="s">
        <v>82</v>
      </c>
      <c r="AY151" s="201" t="s">
        <v>140</v>
      </c>
    </row>
    <row r="152" s="2" customFormat="1" ht="6.96" customHeight="1">
      <c r="A152" s="36"/>
      <c r="B152" s="58"/>
      <c r="C152" s="59"/>
      <c r="D152" s="59"/>
      <c r="E152" s="59"/>
      <c r="F152" s="59"/>
      <c r="G152" s="59"/>
      <c r="H152" s="59"/>
      <c r="I152" s="59"/>
      <c r="J152" s="59"/>
      <c r="K152" s="59"/>
      <c r="L152" s="37"/>
      <c r="M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</row>
  </sheetData>
  <autoFilter ref="C121:K15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="1" customFormat="1" ht="24.96" customHeight="1">
      <c r="B4" s="20"/>
      <c r="D4" s="21" t="s">
        <v>113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Oprava staničních kolejí v žst. Rakšice - kolej č.3</v>
      </c>
      <c r="F7" s="30"/>
      <c r="G7" s="30"/>
      <c r="H7" s="30"/>
      <c r="L7" s="20"/>
    </row>
    <row r="8" s="1" customFormat="1" ht="12" customHeight="1">
      <c r="B8" s="20"/>
      <c r="D8" s="30" t="s">
        <v>114</v>
      </c>
      <c r="L8" s="20"/>
    </row>
    <row r="9" s="2" customFormat="1" ht="16.5" customHeight="1">
      <c r="A9" s="36"/>
      <c r="B9" s="37"/>
      <c r="C9" s="36"/>
      <c r="D9" s="36"/>
      <c r="E9" s="127" t="s">
        <v>635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116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636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26. 5. 2020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tr">
        <f>IF('Rekapitulace stavby'!AN10="","",'Rekapitulace stavby'!AN10)</f>
        <v/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tr">
        <f>IF('Rekapitulace stavby'!E11="","",'Rekapitulace stavby'!E11)</f>
        <v xml:space="preserve"> </v>
      </c>
      <c r="F17" s="36"/>
      <c r="G17" s="36"/>
      <c r="H17" s="36"/>
      <c r="I17" s="30" t="s">
        <v>27</v>
      </c>
      <c r="J17" s="25" t="str">
        <f>IF('Rekapitulace stavby'!AN11="","",'Rekapitulace stavby'!AN11)</f>
        <v/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28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27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30</v>
      </c>
      <c r="E22" s="36"/>
      <c r="F22" s="36"/>
      <c r="G22" s="36"/>
      <c r="H22" s="36"/>
      <c r="I22" s="30" t="s">
        <v>25</v>
      </c>
      <c r="J22" s="25" t="str">
        <f>IF('Rekapitulace stavby'!AN16="","",'Rekapitulace stavby'!AN16)</f>
        <v/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tr">
        <f>IF('Rekapitulace stavby'!E17="","",'Rekapitulace stavby'!E17)</f>
        <v xml:space="preserve"> </v>
      </c>
      <c r="F23" s="36"/>
      <c r="G23" s="36"/>
      <c r="H23" s="36"/>
      <c r="I23" s="30" t="s">
        <v>27</v>
      </c>
      <c r="J23" s="25" t="str">
        <f>IF('Rekapitulace stavby'!AN17="","",'Rekapitulace stavby'!AN17)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32</v>
      </c>
      <c r="E25" s="36"/>
      <c r="F25" s="36"/>
      <c r="G25" s="36"/>
      <c r="H25" s="36"/>
      <c r="I25" s="30" t="s">
        <v>25</v>
      </c>
      <c r="J25" s="25" t="s">
        <v>1</v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">
        <v>33</v>
      </c>
      <c r="F26" s="36"/>
      <c r="G26" s="36"/>
      <c r="H26" s="36"/>
      <c r="I26" s="30" t="s">
        <v>27</v>
      </c>
      <c r="J26" s="25" t="s">
        <v>1</v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34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35</v>
      </c>
      <c r="E32" s="36"/>
      <c r="F32" s="36"/>
      <c r="G32" s="36"/>
      <c r="H32" s="36"/>
      <c r="I32" s="36"/>
      <c r="J32" s="94">
        <f>ROUND(J123,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37</v>
      </c>
      <c r="G34" s="36"/>
      <c r="H34" s="36"/>
      <c r="I34" s="41" t="s">
        <v>36</v>
      </c>
      <c r="J34" s="41" t="s">
        <v>38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39</v>
      </c>
      <c r="E35" s="30" t="s">
        <v>40</v>
      </c>
      <c r="F35" s="133">
        <f>ROUND((SUM(BE123:BE180)),  2)</f>
        <v>0</v>
      </c>
      <c r="G35" s="36"/>
      <c r="H35" s="36"/>
      <c r="I35" s="134">
        <v>0.20999999999999999</v>
      </c>
      <c r="J35" s="133">
        <f>ROUND(((SUM(BE123:BE180))*I35),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41</v>
      </c>
      <c r="F36" s="133">
        <f>ROUND((SUM(BF123:BF180)),  2)</f>
        <v>0</v>
      </c>
      <c r="G36" s="36"/>
      <c r="H36" s="36"/>
      <c r="I36" s="134">
        <v>0.14999999999999999</v>
      </c>
      <c r="J36" s="133">
        <f>ROUND(((SUM(BF123:BF180))*I36),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33">
        <f>ROUND((SUM(BG123:BG180)),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43</v>
      </c>
      <c r="F38" s="133">
        <f>ROUND((SUM(BH123:BH180)),  2)</f>
        <v>0</v>
      </c>
      <c r="G38" s="36"/>
      <c r="H38" s="36"/>
      <c r="I38" s="134">
        <v>0.14999999999999999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44</v>
      </c>
      <c r="F39" s="133">
        <f>ROUND((SUM(BI123:BI180)),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45</v>
      </c>
      <c r="E41" s="79"/>
      <c r="F41" s="79"/>
      <c r="G41" s="137" t="s">
        <v>46</v>
      </c>
      <c r="H41" s="138" t="s">
        <v>47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48</v>
      </c>
      <c r="E50" s="55"/>
      <c r="F50" s="55"/>
      <c r="G50" s="54" t="s">
        <v>49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50</v>
      </c>
      <c r="E61" s="39"/>
      <c r="F61" s="141" t="s">
        <v>51</v>
      </c>
      <c r="G61" s="56" t="s">
        <v>50</v>
      </c>
      <c r="H61" s="39"/>
      <c r="I61" s="39"/>
      <c r="J61" s="142" t="s">
        <v>51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52</v>
      </c>
      <c r="E65" s="57"/>
      <c r="F65" s="57"/>
      <c r="G65" s="54" t="s">
        <v>53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50</v>
      </c>
      <c r="E76" s="39"/>
      <c r="F76" s="141" t="s">
        <v>51</v>
      </c>
      <c r="G76" s="56" t="s">
        <v>50</v>
      </c>
      <c r="H76" s="39"/>
      <c r="I76" s="39"/>
      <c r="J76" s="142" t="s">
        <v>51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Oprava staničních kolejí v žst. Rakšice - kolej č.3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114</v>
      </c>
      <c r="L86" s="20"/>
    </row>
    <row r="87" s="2" customFormat="1" ht="16.5" customHeight="1">
      <c r="A87" s="36"/>
      <c r="B87" s="37"/>
      <c r="C87" s="36"/>
      <c r="D87" s="36"/>
      <c r="E87" s="127" t="s">
        <v>635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116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03.1 - Manipulace, přepravy, poplatky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>žst. Rakšice</v>
      </c>
      <c r="G91" s="36"/>
      <c r="H91" s="36"/>
      <c r="I91" s="30" t="s">
        <v>22</v>
      </c>
      <c r="J91" s="67" t="str">
        <f>IF(J14="","",J14)</f>
        <v>26. 5. 2020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 xml:space="preserve"> </v>
      </c>
      <c r="G93" s="36"/>
      <c r="H93" s="36"/>
      <c r="I93" s="30" t="s">
        <v>30</v>
      </c>
      <c r="J93" s="34" t="str">
        <f>E23</f>
        <v xml:space="preserve"> 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28</v>
      </c>
      <c r="D94" s="36"/>
      <c r="E94" s="36"/>
      <c r="F94" s="25" t="str">
        <f>IF(E20="","",E20)</f>
        <v>Vyplň údaj</v>
      </c>
      <c r="G94" s="36"/>
      <c r="H94" s="36"/>
      <c r="I94" s="30" t="s">
        <v>32</v>
      </c>
      <c r="J94" s="34" t="str">
        <f>E26</f>
        <v>Ondřej Bozek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119</v>
      </c>
      <c r="D96" s="135"/>
      <c r="E96" s="135"/>
      <c r="F96" s="135"/>
      <c r="G96" s="135"/>
      <c r="H96" s="135"/>
      <c r="I96" s="135"/>
      <c r="J96" s="144" t="s">
        <v>120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121</v>
      </c>
      <c r="D98" s="36"/>
      <c r="E98" s="36"/>
      <c r="F98" s="36"/>
      <c r="G98" s="36"/>
      <c r="H98" s="36"/>
      <c r="I98" s="36"/>
      <c r="J98" s="94">
        <f>J123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122</v>
      </c>
    </row>
    <row r="99" s="9" customFormat="1" ht="24.96" customHeight="1">
      <c r="A99" s="9"/>
      <c r="B99" s="146"/>
      <c r="C99" s="9"/>
      <c r="D99" s="147" t="s">
        <v>123</v>
      </c>
      <c r="E99" s="148"/>
      <c r="F99" s="148"/>
      <c r="G99" s="148"/>
      <c r="H99" s="148"/>
      <c r="I99" s="148"/>
      <c r="J99" s="149">
        <f>J124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0"/>
      <c r="C100" s="10"/>
      <c r="D100" s="151" t="s">
        <v>124</v>
      </c>
      <c r="E100" s="152"/>
      <c r="F100" s="152"/>
      <c r="G100" s="152"/>
      <c r="H100" s="152"/>
      <c r="I100" s="152"/>
      <c r="J100" s="153">
        <f>J125</f>
        <v>0</v>
      </c>
      <c r="K100" s="10"/>
      <c r="L100" s="15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46"/>
      <c r="C101" s="9"/>
      <c r="D101" s="147" t="s">
        <v>570</v>
      </c>
      <c r="E101" s="148"/>
      <c r="F101" s="148"/>
      <c r="G101" s="148"/>
      <c r="H101" s="148"/>
      <c r="I101" s="148"/>
      <c r="J101" s="149">
        <f>J130</f>
        <v>0</v>
      </c>
      <c r="K101" s="9"/>
      <c r="L101" s="14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6"/>
      <c r="B102" s="37"/>
      <c r="C102" s="36"/>
      <c r="D102" s="36"/>
      <c r="E102" s="36"/>
      <c r="F102" s="36"/>
      <c r="G102" s="36"/>
      <c r="H102" s="36"/>
      <c r="I102" s="36"/>
      <c r="J102" s="36"/>
      <c r="K102" s="36"/>
      <c r="L102" s="53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125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6"/>
      <c r="D109" s="36"/>
      <c r="E109" s="36"/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6"/>
      <c r="D111" s="36"/>
      <c r="E111" s="127" t="str">
        <f>E7</f>
        <v>Oprava staničních kolejí v žst. Rakšice - kolej č.3</v>
      </c>
      <c r="F111" s="30"/>
      <c r="G111" s="30"/>
      <c r="H111" s="30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1" customFormat="1" ht="12" customHeight="1">
      <c r="B112" s="20"/>
      <c r="C112" s="30" t="s">
        <v>114</v>
      </c>
      <c r="L112" s="20"/>
    </row>
    <row r="113" s="2" customFormat="1" ht="16.5" customHeight="1">
      <c r="A113" s="36"/>
      <c r="B113" s="37"/>
      <c r="C113" s="36"/>
      <c r="D113" s="36"/>
      <c r="E113" s="127" t="s">
        <v>635</v>
      </c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116</v>
      </c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6"/>
      <c r="D115" s="36"/>
      <c r="E115" s="65" t="str">
        <f>E11</f>
        <v>03.1 - Manipulace, přepravy, poplatky</v>
      </c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6"/>
      <c r="E117" s="36"/>
      <c r="F117" s="25" t="str">
        <f>F14</f>
        <v>žst. Rakšice</v>
      </c>
      <c r="G117" s="36"/>
      <c r="H117" s="36"/>
      <c r="I117" s="30" t="s">
        <v>22</v>
      </c>
      <c r="J117" s="67" t="str">
        <f>IF(J14="","",J14)</f>
        <v>26. 5. 2020</v>
      </c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6"/>
      <c r="E119" s="36"/>
      <c r="F119" s="25" t="str">
        <f>E17</f>
        <v xml:space="preserve"> </v>
      </c>
      <c r="G119" s="36"/>
      <c r="H119" s="36"/>
      <c r="I119" s="30" t="s">
        <v>30</v>
      </c>
      <c r="J119" s="34" t="str">
        <f>E23</f>
        <v xml:space="preserve"> 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28</v>
      </c>
      <c r="D120" s="36"/>
      <c r="E120" s="36"/>
      <c r="F120" s="25" t="str">
        <f>IF(E20="","",E20)</f>
        <v>Vyplň údaj</v>
      </c>
      <c r="G120" s="36"/>
      <c r="H120" s="36"/>
      <c r="I120" s="30" t="s">
        <v>32</v>
      </c>
      <c r="J120" s="34" t="str">
        <f>E26</f>
        <v>Ondřej Bozek</v>
      </c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6"/>
      <c r="D121" s="36"/>
      <c r="E121" s="36"/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1" customFormat="1" ht="29.28" customHeight="1">
      <c r="A122" s="154"/>
      <c r="B122" s="155"/>
      <c r="C122" s="156" t="s">
        <v>126</v>
      </c>
      <c r="D122" s="157" t="s">
        <v>60</v>
      </c>
      <c r="E122" s="157" t="s">
        <v>56</v>
      </c>
      <c r="F122" s="157" t="s">
        <v>57</v>
      </c>
      <c r="G122" s="157" t="s">
        <v>127</v>
      </c>
      <c r="H122" s="157" t="s">
        <v>128</v>
      </c>
      <c r="I122" s="157" t="s">
        <v>129</v>
      </c>
      <c r="J122" s="157" t="s">
        <v>120</v>
      </c>
      <c r="K122" s="158" t="s">
        <v>130</v>
      </c>
      <c r="L122" s="159"/>
      <c r="M122" s="84" t="s">
        <v>1</v>
      </c>
      <c r="N122" s="85" t="s">
        <v>39</v>
      </c>
      <c r="O122" s="85" t="s">
        <v>131</v>
      </c>
      <c r="P122" s="85" t="s">
        <v>132</v>
      </c>
      <c r="Q122" s="85" t="s">
        <v>133</v>
      </c>
      <c r="R122" s="85" t="s">
        <v>134</v>
      </c>
      <c r="S122" s="85" t="s">
        <v>135</v>
      </c>
      <c r="T122" s="86" t="s">
        <v>136</v>
      </c>
      <c r="U122" s="154"/>
      <c r="V122" s="154"/>
      <c r="W122" s="154"/>
      <c r="X122" s="154"/>
      <c r="Y122" s="154"/>
      <c r="Z122" s="154"/>
      <c r="AA122" s="154"/>
      <c r="AB122" s="154"/>
      <c r="AC122" s="154"/>
      <c r="AD122" s="154"/>
      <c r="AE122" s="154"/>
    </row>
    <row r="123" s="2" customFormat="1" ht="22.8" customHeight="1">
      <c r="A123" s="36"/>
      <c r="B123" s="37"/>
      <c r="C123" s="91" t="s">
        <v>137</v>
      </c>
      <c r="D123" s="36"/>
      <c r="E123" s="36"/>
      <c r="F123" s="36"/>
      <c r="G123" s="36"/>
      <c r="H123" s="36"/>
      <c r="I123" s="36"/>
      <c r="J123" s="160">
        <f>BK123</f>
        <v>0</v>
      </c>
      <c r="K123" s="36"/>
      <c r="L123" s="37"/>
      <c r="M123" s="87"/>
      <c r="N123" s="71"/>
      <c r="O123" s="88"/>
      <c r="P123" s="161">
        <f>P124+P130</f>
        <v>0</v>
      </c>
      <c r="Q123" s="88"/>
      <c r="R123" s="161">
        <f>R124+R130</f>
        <v>0</v>
      </c>
      <c r="S123" s="88"/>
      <c r="T123" s="162">
        <f>T124+T130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7" t="s">
        <v>74</v>
      </c>
      <c r="AU123" s="17" t="s">
        <v>122</v>
      </c>
      <c r="BK123" s="163">
        <f>BK124+BK130</f>
        <v>0</v>
      </c>
    </row>
    <row r="124" s="12" customFormat="1" ht="25.92" customHeight="1">
      <c r="A124" s="12"/>
      <c r="B124" s="164"/>
      <c r="C124" s="12"/>
      <c r="D124" s="165" t="s">
        <v>74</v>
      </c>
      <c r="E124" s="166" t="s">
        <v>138</v>
      </c>
      <c r="F124" s="166" t="s">
        <v>139</v>
      </c>
      <c r="G124" s="12"/>
      <c r="H124" s="12"/>
      <c r="I124" s="167"/>
      <c r="J124" s="168">
        <f>BK124</f>
        <v>0</v>
      </c>
      <c r="K124" s="12"/>
      <c r="L124" s="164"/>
      <c r="M124" s="169"/>
      <c r="N124" s="170"/>
      <c r="O124" s="170"/>
      <c r="P124" s="171">
        <f>P125</f>
        <v>0</v>
      </c>
      <c r="Q124" s="170"/>
      <c r="R124" s="171">
        <f>R125</f>
        <v>0</v>
      </c>
      <c r="S124" s="170"/>
      <c r="T124" s="172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5" t="s">
        <v>82</v>
      </c>
      <c r="AT124" s="173" t="s">
        <v>74</v>
      </c>
      <c r="AU124" s="173" t="s">
        <v>75</v>
      </c>
      <c r="AY124" s="165" t="s">
        <v>140</v>
      </c>
      <c r="BK124" s="174">
        <f>BK125</f>
        <v>0</v>
      </c>
    </row>
    <row r="125" s="12" customFormat="1" ht="22.8" customHeight="1">
      <c r="A125" s="12"/>
      <c r="B125" s="164"/>
      <c r="C125" s="12"/>
      <c r="D125" s="165" t="s">
        <v>74</v>
      </c>
      <c r="E125" s="175" t="s">
        <v>141</v>
      </c>
      <c r="F125" s="175" t="s">
        <v>142</v>
      </c>
      <c r="G125" s="12"/>
      <c r="H125" s="12"/>
      <c r="I125" s="167"/>
      <c r="J125" s="176">
        <f>BK125</f>
        <v>0</v>
      </c>
      <c r="K125" s="12"/>
      <c r="L125" s="164"/>
      <c r="M125" s="169"/>
      <c r="N125" s="170"/>
      <c r="O125" s="170"/>
      <c r="P125" s="171">
        <f>SUM(P126:P129)</f>
        <v>0</v>
      </c>
      <c r="Q125" s="170"/>
      <c r="R125" s="171">
        <f>SUM(R126:R129)</f>
        <v>0</v>
      </c>
      <c r="S125" s="170"/>
      <c r="T125" s="172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5" t="s">
        <v>82</v>
      </c>
      <c r="AT125" s="173" t="s">
        <v>74</v>
      </c>
      <c r="AU125" s="173" t="s">
        <v>82</v>
      </c>
      <c r="AY125" s="165" t="s">
        <v>140</v>
      </c>
      <c r="BK125" s="174">
        <f>SUM(BK126:BK129)</f>
        <v>0</v>
      </c>
    </row>
    <row r="126" s="2" customFormat="1" ht="37.8" customHeight="1">
      <c r="A126" s="36"/>
      <c r="B126" s="177"/>
      <c r="C126" s="178" t="s">
        <v>82</v>
      </c>
      <c r="D126" s="178" t="s">
        <v>143</v>
      </c>
      <c r="E126" s="179" t="s">
        <v>637</v>
      </c>
      <c r="F126" s="180" t="s">
        <v>638</v>
      </c>
      <c r="G126" s="181" t="s">
        <v>447</v>
      </c>
      <c r="H126" s="182">
        <v>282.64999999999998</v>
      </c>
      <c r="I126" s="183"/>
      <c r="J126" s="184">
        <f>ROUND(I126*H126,2)</f>
        <v>0</v>
      </c>
      <c r="K126" s="180" t="s">
        <v>147</v>
      </c>
      <c r="L126" s="37"/>
      <c r="M126" s="185" t="s">
        <v>1</v>
      </c>
      <c r="N126" s="186" t="s">
        <v>40</v>
      </c>
      <c r="O126" s="75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9" t="s">
        <v>148</v>
      </c>
      <c r="AT126" s="189" t="s">
        <v>143</v>
      </c>
      <c r="AU126" s="189" t="s">
        <v>84</v>
      </c>
      <c r="AY126" s="17" t="s">
        <v>140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7" t="s">
        <v>82</v>
      </c>
      <c r="BK126" s="190">
        <f>ROUND(I126*H126,2)</f>
        <v>0</v>
      </c>
      <c r="BL126" s="17" t="s">
        <v>148</v>
      </c>
      <c r="BM126" s="189" t="s">
        <v>639</v>
      </c>
    </row>
    <row r="127" s="13" customFormat="1">
      <c r="A127" s="13"/>
      <c r="B127" s="191"/>
      <c r="C127" s="13"/>
      <c r="D127" s="192" t="s">
        <v>150</v>
      </c>
      <c r="E127" s="193" t="s">
        <v>1</v>
      </c>
      <c r="F127" s="194" t="s">
        <v>640</v>
      </c>
      <c r="G127" s="13"/>
      <c r="H127" s="195">
        <v>58.799999999999997</v>
      </c>
      <c r="I127" s="196"/>
      <c r="J127" s="13"/>
      <c r="K127" s="13"/>
      <c r="L127" s="191"/>
      <c r="M127" s="197"/>
      <c r="N127" s="198"/>
      <c r="O127" s="198"/>
      <c r="P127" s="198"/>
      <c r="Q127" s="198"/>
      <c r="R127" s="198"/>
      <c r="S127" s="198"/>
      <c r="T127" s="19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93" t="s">
        <v>150</v>
      </c>
      <c r="AU127" s="193" t="s">
        <v>84</v>
      </c>
      <c r="AV127" s="13" t="s">
        <v>84</v>
      </c>
      <c r="AW127" s="13" t="s">
        <v>31</v>
      </c>
      <c r="AX127" s="13" t="s">
        <v>75</v>
      </c>
      <c r="AY127" s="193" t="s">
        <v>140</v>
      </c>
    </row>
    <row r="128" s="13" customFormat="1">
      <c r="A128" s="13"/>
      <c r="B128" s="191"/>
      <c r="C128" s="13"/>
      <c r="D128" s="192" t="s">
        <v>150</v>
      </c>
      <c r="E128" s="193" t="s">
        <v>1</v>
      </c>
      <c r="F128" s="194" t="s">
        <v>641</v>
      </c>
      <c r="G128" s="13"/>
      <c r="H128" s="195">
        <v>223.84999999999999</v>
      </c>
      <c r="I128" s="196"/>
      <c r="J128" s="13"/>
      <c r="K128" s="13"/>
      <c r="L128" s="191"/>
      <c r="M128" s="197"/>
      <c r="N128" s="198"/>
      <c r="O128" s="198"/>
      <c r="P128" s="198"/>
      <c r="Q128" s="198"/>
      <c r="R128" s="198"/>
      <c r="S128" s="198"/>
      <c r="T128" s="19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93" t="s">
        <v>150</v>
      </c>
      <c r="AU128" s="193" t="s">
        <v>84</v>
      </c>
      <c r="AV128" s="13" t="s">
        <v>84</v>
      </c>
      <c r="AW128" s="13" t="s">
        <v>31</v>
      </c>
      <c r="AX128" s="13" t="s">
        <v>75</v>
      </c>
      <c r="AY128" s="193" t="s">
        <v>140</v>
      </c>
    </row>
    <row r="129" s="14" customFormat="1">
      <c r="A129" s="14"/>
      <c r="B129" s="200"/>
      <c r="C129" s="14"/>
      <c r="D129" s="192" t="s">
        <v>150</v>
      </c>
      <c r="E129" s="201" t="s">
        <v>1</v>
      </c>
      <c r="F129" s="202" t="s">
        <v>154</v>
      </c>
      <c r="G129" s="14"/>
      <c r="H129" s="203">
        <v>282.64999999999998</v>
      </c>
      <c r="I129" s="204"/>
      <c r="J129" s="14"/>
      <c r="K129" s="14"/>
      <c r="L129" s="200"/>
      <c r="M129" s="205"/>
      <c r="N129" s="206"/>
      <c r="O129" s="206"/>
      <c r="P129" s="206"/>
      <c r="Q129" s="206"/>
      <c r="R129" s="206"/>
      <c r="S129" s="206"/>
      <c r="T129" s="20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01" t="s">
        <v>150</v>
      </c>
      <c r="AU129" s="201" t="s">
        <v>84</v>
      </c>
      <c r="AV129" s="14" t="s">
        <v>148</v>
      </c>
      <c r="AW129" s="14" t="s">
        <v>31</v>
      </c>
      <c r="AX129" s="14" t="s">
        <v>82</v>
      </c>
      <c r="AY129" s="201" t="s">
        <v>140</v>
      </c>
    </row>
    <row r="130" s="12" customFormat="1" ht="25.92" customHeight="1">
      <c r="A130" s="12"/>
      <c r="B130" s="164"/>
      <c r="C130" s="12"/>
      <c r="D130" s="165" t="s">
        <v>74</v>
      </c>
      <c r="E130" s="166" t="s">
        <v>601</v>
      </c>
      <c r="F130" s="166" t="s">
        <v>100</v>
      </c>
      <c r="G130" s="12"/>
      <c r="H130" s="12"/>
      <c r="I130" s="167"/>
      <c r="J130" s="168">
        <f>BK130</f>
        <v>0</v>
      </c>
      <c r="K130" s="12"/>
      <c r="L130" s="164"/>
      <c r="M130" s="169"/>
      <c r="N130" s="170"/>
      <c r="O130" s="170"/>
      <c r="P130" s="171">
        <f>SUM(P131:P180)</f>
        <v>0</v>
      </c>
      <c r="Q130" s="170"/>
      <c r="R130" s="171">
        <f>SUM(R131:R180)</f>
        <v>0</v>
      </c>
      <c r="S130" s="170"/>
      <c r="T130" s="172">
        <f>SUM(T131:T180)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5" t="s">
        <v>148</v>
      </c>
      <c r="AT130" s="173" t="s">
        <v>74</v>
      </c>
      <c r="AU130" s="173" t="s">
        <v>75</v>
      </c>
      <c r="AY130" s="165" t="s">
        <v>140</v>
      </c>
      <c r="BK130" s="174">
        <f>SUM(BK131:BK180)</f>
        <v>0</v>
      </c>
    </row>
    <row r="131" s="2" customFormat="1" ht="114.9" customHeight="1">
      <c r="A131" s="36"/>
      <c r="B131" s="177"/>
      <c r="C131" s="178" t="s">
        <v>84</v>
      </c>
      <c r="D131" s="178" t="s">
        <v>143</v>
      </c>
      <c r="E131" s="179" t="s">
        <v>642</v>
      </c>
      <c r="F131" s="180" t="s">
        <v>643</v>
      </c>
      <c r="G131" s="181" t="s">
        <v>447</v>
      </c>
      <c r="H131" s="182">
        <v>2097.6729999999998</v>
      </c>
      <c r="I131" s="183"/>
      <c r="J131" s="184">
        <f>ROUND(I131*H131,2)</f>
        <v>0</v>
      </c>
      <c r="K131" s="180" t="s">
        <v>147</v>
      </c>
      <c r="L131" s="37"/>
      <c r="M131" s="185" t="s">
        <v>1</v>
      </c>
      <c r="N131" s="186" t="s">
        <v>40</v>
      </c>
      <c r="O131" s="75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9" t="s">
        <v>644</v>
      </c>
      <c r="AT131" s="189" t="s">
        <v>143</v>
      </c>
      <c r="AU131" s="189" t="s">
        <v>82</v>
      </c>
      <c r="AY131" s="17" t="s">
        <v>140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7" t="s">
        <v>82</v>
      </c>
      <c r="BK131" s="190">
        <f>ROUND(I131*H131,2)</f>
        <v>0</v>
      </c>
      <c r="BL131" s="17" t="s">
        <v>644</v>
      </c>
      <c r="BM131" s="189" t="s">
        <v>645</v>
      </c>
    </row>
    <row r="132" s="13" customFormat="1">
      <c r="A132" s="13"/>
      <c r="B132" s="191"/>
      <c r="C132" s="13"/>
      <c r="D132" s="192" t="s">
        <v>150</v>
      </c>
      <c r="E132" s="193" t="s">
        <v>1</v>
      </c>
      <c r="F132" s="194" t="s">
        <v>646</v>
      </c>
      <c r="G132" s="13"/>
      <c r="H132" s="195">
        <v>273.096</v>
      </c>
      <c r="I132" s="196"/>
      <c r="J132" s="13"/>
      <c r="K132" s="13"/>
      <c r="L132" s="191"/>
      <c r="M132" s="197"/>
      <c r="N132" s="198"/>
      <c r="O132" s="198"/>
      <c r="P132" s="198"/>
      <c r="Q132" s="198"/>
      <c r="R132" s="198"/>
      <c r="S132" s="198"/>
      <c r="T132" s="19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3" t="s">
        <v>150</v>
      </c>
      <c r="AU132" s="193" t="s">
        <v>82</v>
      </c>
      <c r="AV132" s="13" t="s">
        <v>84</v>
      </c>
      <c r="AW132" s="13" t="s">
        <v>31</v>
      </c>
      <c r="AX132" s="13" t="s">
        <v>75</v>
      </c>
      <c r="AY132" s="193" t="s">
        <v>140</v>
      </c>
    </row>
    <row r="133" s="13" customFormat="1">
      <c r="A133" s="13"/>
      <c r="B133" s="191"/>
      <c r="C133" s="13"/>
      <c r="D133" s="192" t="s">
        <v>150</v>
      </c>
      <c r="E133" s="193" t="s">
        <v>1</v>
      </c>
      <c r="F133" s="194" t="s">
        <v>647</v>
      </c>
      <c r="G133" s="13"/>
      <c r="H133" s="195">
        <v>1824.577</v>
      </c>
      <c r="I133" s="196"/>
      <c r="J133" s="13"/>
      <c r="K133" s="13"/>
      <c r="L133" s="191"/>
      <c r="M133" s="197"/>
      <c r="N133" s="198"/>
      <c r="O133" s="198"/>
      <c r="P133" s="198"/>
      <c r="Q133" s="198"/>
      <c r="R133" s="198"/>
      <c r="S133" s="198"/>
      <c r="T133" s="19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3" t="s">
        <v>150</v>
      </c>
      <c r="AU133" s="193" t="s">
        <v>82</v>
      </c>
      <c r="AV133" s="13" t="s">
        <v>84</v>
      </c>
      <c r="AW133" s="13" t="s">
        <v>31</v>
      </c>
      <c r="AX133" s="13" t="s">
        <v>75</v>
      </c>
      <c r="AY133" s="193" t="s">
        <v>140</v>
      </c>
    </row>
    <row r="134" s="14" customFormat="1">
      <c r="A134" s="14"/>
      <c r="B134" s="200"/>
      <c r="C134" s="14"/>
      <c r="D134" s="192" t="s">
        <v>150</v>
      </c>
      <c r="E134" s="201" t="s">
        <v>1</v>
      </c>
      <c r="F134" s="202" t="s">
        <v>154</v>
      </c>
      <c r="G134" s="14"/>
      <c r="H134" s="203">
        <v>2097.6729999999998</v>
      </c>
      <c r="I134" s="204"/>
      <c r="J134" s="14"/>
      <c r="K134" s="14"/>
      <c r="L134" s="200"/>
      <c r="M134" s="205"/>
      <c r="N134" s="206"/>
      <c r="O134" s="206"/>
      <c r="P134" s="206"/>
      <c r="Q134" s="206"/>
      <c r="R134" s="206"/>
      <c r="S134" s="206"/>
      <c r="T134" s="20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01" t="s">
        <v>150</v>
      </c>
      <c r="AU134" s="201" t="s">
        <v>82</v>
      </c>
      <c r="AV134" s="14" t="s">
        <v>148</v>
      </c>
      <c r="AW134" s="14" t="s">
        <v>31</v>
      </c>
      <c r="AX134" s="14" t="s">
        <v>82</v>
      </c>
      <c r="AY134" s="201" t="s">
        <v>140</v>
      </c>
    </row>
    <row r="135" s="2" customFormat="1" ht="114.9" customHeight="1">
      <c r="A135" s="36"/>
      <c r="B135" s="177"/>
      <c r="C135" s="178" t="s">
        <v>161</v>
      </c>
      <c r="D135" s="178" t="s">
        <v>143</v>
      </c>
      <c r="E135" s="179" t="s">
        <v>648</v>
      </c>
      <c r="F135" s="180" t="s">
        <v>649</v>
      </c>
      <c r="G135" s="181" t="s">
        <v>447</v>
      </c>
      <c r="H135" s="182">
        <v>0.64900000000000002</v>
      </c>
      <c r="I135" s="183"/>
      <c r="J135" s="184">
        <f>ROUND(I135*H135,2)</f>
        <v>0</v>
      </c>
      <c r="K135" s="180" t="s">
        <v>147</v>
      </c>
      <c r="L135" s="37"/>
      <c r="M135" s="185" t="s">
        <v>1</v>
      </c>
      <c r="N135" s="186" t="s">
        <v>40</v>
      </c>
      <c r="O135" s="75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9" t="s">
        <v>644</v>
      </c>
      <c r="AT135" s="189" t="s">
        <v>143</v>
      </c>
      <c r="AU135" s="189" t="s">
        <v>82</v>
      </c>
      <c r="AY135" s="17" t="s">
        <v>140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7" t="s">
        <v>82</v>
      </c>
      <c r="BK135" s="190">
        <f>ROUND(I135*H135,2)</f>
        <v>0</v>
      </c>
      <c r="BL135" s="17" t="s">
        <v>644</v>
      </c>
      <c r="BM135" s="189" t="s">
        <v>650</v>
      </c>
    </row>
    <row r="136" s="13" customFormat="1">
      <c r="A136" s="13"/>
      <c r="B136" s="191"/>
      <c r="C136" s="13"/>
      <c r="D136" s="192" t="s">
        <v>150</v>
      </c>
      <c r="E136" s="193" t="s">
        <v>1</v>
      </c>
      <c r="F136" s="194" t="s">
        <v>651</v>
      </c>
      <c r="G136" s="13"/>
      <c r="H136" s="195">
        <v>0.433</v>
      </c>
      <c r="I136" s="196"/>
      <c r="J136" s="13"/>
      <c r="K136" s="13"/>
      <c r="L136" s="191"/>
      <c r="M136" s="197"/>
      <c r="N136" s="198"/>
      <c r="O136" s="198"/>
      <c r="P136" s="198"/>
      <c r="Q136" s="198"/>
      <c r="R136" s="198"/>
      <c r="S136" s="198"/>
      <c r="T136" s="19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3" t="s">
        <v>150</v>
      </c>
      <c r="AU136" s="193" t="s">
        <v>82</v>
      </c>
      <c r="AV136" s="13" t="s">
        <v>84</v>
      </c>
      <c r="AW136" s="13" t="s">
        <v>31</v>
      </c>
      <c r="AX136" s="13" t="s">
        <v>75</v>
      </c>
      <c r="AY136" s="193" t="s">
        <v>140</v>
      </c>
    </row>
    <row r="137" s="13" customFormat="1">
      <c r="A137" s="13"/>
      <c r="B137" s="191"/>
      <c r="C137" s="13"/>
      <c r="D137" s="192" t="s">
        <v>150</v>
      </c>
      <c r="E137" s="193" t="s">
        <v>1</v>
      </c>
      <c r="F137" s="194" t="s">
        <v>652</v>
      </c>
      <c r="G137" s="13"/>
      <c r="H137" s="195">
        <v>0.216</v>
      </c>
      <c r="I137" s="196"/>
      <c r="J137" s="13"/>
      <c r="K137" s="13"/>
      <c r="L137" s="191"/>
      <c r="M137" s="197"/>
      <c r="N137" s="198"/>
      <c r="O137" s="198"/>
      <c r="P137" s="198"/>
      <c r="Q137" s="198"/>
      <c r="R137" s="198"/>
      <c r="S137" s="198"/>
      <c r="T137" s="19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3" t="s">
        <v>150</v>
      </c>
      <c r="AU137" s="193" t="s">
        <v>82</v>
      </c>
      <c r="AV137" s="13" t="s">
        <v>84</v>
      </c>
      <c r="AW137" s="13" t="s">
        <v>31</v>
      </c>
      <c r="AX137" s="13" t="s">
        <v>75</v>
      </c>
      <c r="AY137" s="193" t="s">
        <v>140</v>
      </c>
    </row>
    <row r="138" s="14" customFormat="1">
      <c r="A138" s="14"/>
      <c r="B138" s="200"/>
      <c r="C138" s="14"/>
      <c r="D138" s="192" t="s">
        <v>150</v>
      </c>
      <c r="E138" s="201" t="s">
        <v>1</v>
      </c>
      <c r="F138" s="202" t="s">
        <v>154</v>
      </c>
      <c r="G138" s="14"/>
      <c r="H138" s="203">
        <v>0.64900000000000002</v>
      </c>
      <c r="I138" s="204"/>
      <c r="J138" s="14"/>
      <c r="K138" s="14"/>
      <c r="L138" s="200"/>
      <c r="M138" s="205"/>
      <c r="N138" s="206"/>
      <c r="O138" s="206"/>
      <c r="P138" s="206"/>
      <c r="Q138" s="206"/>
      <c r="R138" s="206"/>
      <c r="S138" s="206"/>
      <c r="T138" s="20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1" t="s">
        <v>150</v>
      </c>
      <c r="AU138" s="201" t="s">
        <v>82</v>
      </c>
      <c r="AV138" s="14" t="s">
        <v>148</v>
      </c>
      <c r="AW138" s="14" t="s">
        <v>31</v>
      </c>
      <c r="AX138" s="14" t="s">
        <v>82</v>
      </c>
      <c r="AY138" s="201" t="s">
        <v>140</v>
      </c>
    </row>
    <row r="139" s="2" customFormat="1" ht="114.9" customHeight="1">
      <c r="A139" s="36"/>
      <c r="B139" s="177"/>
      <c r="C139" s="178" t="s">
        <v>148</v>
      </c>
      <c r="D139" s="178" t="s">
        <v>143</v>
      </c>
      <c r="E139" s="179" t="s">
        <v>653</v>
      </c>
      <c r="F139" s="180" t="s">
        <v>654</v>
      </c>
      <c r="G139" s="181" t="s">
        <v>447</v>
      </c>
      <c r="H139" s="182">
        <v>235.38</v>
      </c>
      <c r="I139" s="183"/>
      <c r="J139" s="184">
        <f>ROUND(I139*H139,2)</f>
        <v>0</v>
      </c>
      <c r="K139" s="180" t="s">
        <v>147</v>
      </c>
      <c r="L139" s="37"/>
      <c r="M139" s="185" t="s">
        <v>1</v>
      </c>
      <c r="N139" s="186" t="s">
        <v>40</v>
      </c>
      <c r="O139" s="75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9" t="s">
        <v>644</v>
      </c>
      <c r="AT139" s="189" t="s">
        <v>143</v>
      </c>
      <c r="AU139" s="189" t="s">
        <v>82</v>
      </c>
      <c r="AY139" s="17" t="s">
        <v>140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82</v>
      </c>
      <c r="BK139" s="190">
        <f>ROUND(I139*H139,2)</f>
        <v>0</v>
      </c>
      <c r="BL139" s="17" t="s">
        <v>644</v>
      </c>
      <c r="BM139" s="189" t="s">
        <v>655</v>
      </c>
    </row>
    <row r="140" s="13" customFormat="1">
      <c r="A140" s="13"/>
      <c r="B140" s="191"/>
      <c r="C140" s="13"/>
      <c r="D140" s="192" t="s">
        <v>150</v>
      </c>
      <c r="E140" s="193" t="s">
        <v>1</v>
      </c>
      <c r="F140" s="194" t="s">
        <v>656</v>
      </c>
      <c r="G140" s="13"/>
      <c r="H140" s="195">
        <v>5.4409999999999998</v>
      </c>
      <c r="I140" s="196"/>
      <c r="J140" s="13"/>
      <c r="K140" s="13"/>
      <c r="L140" s="191"/>
      <c r="M140" s="197"/>
      <c r="N140" s="198"/>
      <c r="O140" s="198"/>
      <c r="P140" s="198"/>
      <c r="Q140" s="198"/>
      <c r="R140" s="198"/>
      <c r="S140" s="198"/>
      <c r="T140" s="19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3" t="s">
        <v>150</v>
      </c>
      <c r="AU140" s="193" t="s">
        <v>82</v>
      </c>
      <c r="AV140" s="13" t="s">
        <v>84</v>
      </c>
      <c r="AW140" s="13" t="s">
        <v>31</v>
      </c>
      <c r="AX140" s="13" t="s">
        <v>75</v>
      </c>
      <c r="AY140" s="193" t="s">
        <v>140</v>
      </c>
    </row>
    <row r="141" s="13" customFormat="1">
      <c r="A141" s="13"/>
      <c r="B141" s="191"/>
      <c r="C141" s="13"/>
      <c r="D141" s="192" t="s">
        <v>150</v>
      </c>
      <c r="E141" s="193" t="s">
        <v>1</v>
      </c>
      <c r="F141" s="194" t="s">
        <v>657</v>
      </c>
      <c r="G141" s="13"/>
      <c r="H141" s="195">
        <v>0.016</v>
      </c>
      <c r="I141" s="196"/>
      <c r="J141" s="13"/>
      <c r="K141" s="13"/>
      <c r="L141" s="191"/>
      <c r="M141" s="197"/>
      <c r="N141" s="198"/>
      <c r="O141" s="198"/>
      <c r="P141" s="198"/>
      <c r="Q141" s="198"/>
      <c r="R141" s="198"/>
      <c r="S141" s="198"/>
      <c r="T141" s="19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3" t="s">
        <v>150</v>
      </c>
      <c r="AU141" s="193" t="s">
        <v>82</v>
      </c>
      <c r="AV141" s="13" t="s">
        <v>84</v>
      </c>
      <c r="AW141" s="13" t="s">
        <v>31</v>
      </c>
      <c r="AX141" s="13" t="s">
        <v>75</v>
      </c>
      <c r="AY141" s="193" t="s">
        <v>140</v>
      </c>
    </row>
    <row r="142" s="13" customFormat="1">
      <c r="A142" s="13"/>
      <c r="B142" s="191"/>
      <c r="C142" s="13"/>
      <c r="D142" s="192" t="s">
        <v>150</v>
      </c>
      <c r="E142" s="193" t="s">
        <v>1</v>
      </c>
      <c r="F142" s="194" t="s">
        <v>658</v>
      </c>
      <c r="G142" s="13"/>
      <c r="H142" s="195">
        <v>16.701000000000001</v>
      </c>
      <c r="I142" s="196"/>
      <c r="J142" s="13"/>
      <c r="K142" s="13"/>
      <c r="L142" s="191"/>
      <c r="M142" s="197"/>
      <c r="N142" s="198"/>
      <c r="O142" s="198"/>
      <c r="P142" s="198"/>
      <c r="Q142" s="198"/>
      <c r="R142" s="198"/>
      <c r="S142" s="198"/>
      <c r="T142" s="19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3" t="s">
        <v>150</v>
      </c>
      <c r="AU142" s="193" t="s">
        <v>82</v>
      </c>
      <c r="AV142" s="13" t="s">
        <v>84</v>
      </c>
      <c r="AW142" s="13" t="s">
        <v>31</v>
      </c>
      <c r="AX142" s="13" t="s">
        <v>75</v>
      </c>
      <c r="AY142" s="193" t="s">
        <v>140</v>
      </c>
    </row>
    <row r="143" s="13" customFormat="1">
      <c r="A143" s="13"/>
      <c r="B143" s="191"/>
      <c r="C143" s="13"/>
      <c r="D143" s="192" t="s">
        <v>150</v>
      </c>
      <c r="E143" s="193" t="s">
        <v>1</v>
      </c>
      <c r="F143" s="194" t="s">
        <v>659</v>
      </c>
      <c r="G143" s="13"/>
      <c r="H143" s="195">
        <v>0.070999999999999994</v>
      </c>
      <c r="I143" s="196"/>
      <c r="J143" s="13"/>
      <c r="K143" s="13"/>
      <c r="L143" s="191"/>
      <c r="M143" s="197"/>
      <c r="N143" s="198"/>
      <c r="O143" s="198"/>
      <c r="P143" s="198"/>
      <c r="Q143" s="198"/>
      <c r="R143" s="198"/>
      <c r="S143" s="198"/>
      <c r="T143" s="19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3" t="s">
        <v>150</v>
      </c>
      <c r="AU143" s="193" t="s">
        <v>82</v>
      </c>
      <c r="AV143" s="13" t="s">
        <v>84</v>
      </c>
      <c r="AW143" s="13" t="s">
        <v>31</v>
      </c>
      <c r="AX143" s="13" t="s">
        <v>75</v>
      </c>
      <c r="AY143" s="193" t="s">
        <v>140</v>
      </c>
    </row>
    <row r="144" s="13" customFormat="1">
      <c r="A144" s="13"/>
      <c r="B144" s="191"/>
      <c r="C144" s="13"/>
      <c r="D144" s="192" t="s">
        <v>150</v>
      </c>
      <c r="E144" s="193" t="s">
        <v>1</v>
      </c>
      <c r="F144" s="194" t="s">
        <v>660</v>
      </c>
      <c r="G144" s="13"/>
      <c r="H144" s="195">
        <v>0.0060000000000000001</v>
      </c>
      <c r="I144" s="196"/>
      <c r="J144" s="13"/>
      <c r="K144" s="13"/>
      <c r="L144" s="191"/>
      <c r="M144" s="197"/>
      <c r="N144" s="198"/>
      <c r="O144" s="198"/>
      <c r="P144" s="198"/>
      <c r="Q144" s="198"/>
      <c r="R144" s="198"/>
      <c r="S144" s="198"/>
      <c r="T144" s="19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3" t="s">
        <v>150</v>
      </c>
      <c r="AU144" s="193" t="s">
        <v>82</v>
      </c>
      <c r="AV144" s="13" t="s">
        <v>84</v>
      </c>
      <c r="AW144" s="13" t="s">
        <v>31</v>
      </c>
      <c r="AX144" s="13" t="s">
        <v>75</v>
      </c>
      <c r="AY144" s="193" t="s">
        <v>140</v>
      </c>
    </row>
    <row r="145" s="13" customFormat="1">
      <c r="A145" s="13"/>
      <c r="B145" s="191"/>
      <c r="C145" s="13"/>
      <c r="D145" s="192" t="s">
        <v>150</v>
      </c>
      <c r="E145" s="193" t="s">
        <v>1</v>
      </c>
      <c r="F145" s="194" t="s">
        <v>661</v>
      </c>
      <c r="G145" s="13"/>
      <c r="H145" s="195">
        <v>0.52600000000000002</v>
      </c>
      <c r="I145" s="196"/>
      <c r="J145" s="13"/>
      <c r="K145" s="13"/>
      <c r="L145" s="191"/>
      <c r="M145" s="197"/>
      <c r="N145" s="198"/>
      <c r="O145" s="198"/>
      <c r="P145" s="198"/>
      <c r="Q145" s="198"/>
      <c r="R145" s="198"/>
      <c r="S145" s="198"/>
      <c r="T145" s="19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3" t="s">
        <v>150</v>
      </c>
      <c r="AU145" s="193" t="s">
        <v>82</v>
      </c>
      <c r="AV145" s="13" t="s">
        <v>84</v>
      </c>
      <c r="AW145" s="13" t="s">
        <v>31</v>
      </c>
      <c r="AX145" s="13" t="s">
        <v>75</v>
      </c>
      <c r="AY145" s="193" t="s">
        <v>140</v>
      </c>
    </row>
    <row r="146" s="13" customFormat="1">
      <c r="A146" s="13"/>
      <c r="B146" s="191"/>
      <c r="C146" s="13"/>
      <c r="D146" s="192" t="s">
        <v>150</v>
      </c>
      <c r="E146" s="193" t="s">
        <v>1</v>
      </c>
      <c r="F146" s="194" t="s">
        <v>662</v>
      </c>
      <c r="G146" s="13"/>
      <c r="H146" s="195">
        <v>0.25700000000000001</v>
      </c>
      <c r="I146" s="196"/>
      <c r="J146" s="13"/>
      <c r="K146" s="13"/>
      <c r="L146" s="191"/>
      <c r="M146" s="197"/>
      <c r="N146" s="198"/>
      <c r="O146" s="198"/>
      <c r="P146" s="198"/>
      <c r="Q146" s="198"/>
      <c r="R146" s="198"/>
      <c r="S146" s="198"/>
      <c r="T146" s="19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3" t="s">
        <v>150</v>
      </c>
      <c r="AU146" s="193" t="s">
        <v>82</v>
      </c>
      <c r="AV146" s="13" t="s">
        <v>84</v>
      </c>
      <c r="AW146" s="13" t="s">
        <v>31</v>
      </c>
      <c r="AX146" s="13" t="s">
        <v>75</v>
      </c>
      <c r="AY146" s="193" t="s">
        <v>140</v>
      </c>
    </row>
    <row r="147" s="13" customFormat="1">
      <c r="A147" s="13"/>
      <c r="B147" s="191"/>
      <c r="C147" s="13"/>
      <c r="D147" s="192" t="s">
        <v>150</v>
      </c>
      <c r="E147" s="193" t="s">
        <v>1</v>
      </c>
      <c r="F147" s="194" t="s">
        <v>663</v>
      </c>
      <c r="G147" s="13"/>
      <c r="H147" s="195">
        <v>2</v>
      </c>
      <c r="I147" s="196"/>
      <c r="J147" s="13"/>
      <c r="K147" s="13"/>
      <c r="L147" s="191"/>
      <c r="M147" s="197"/>
      <c r="N147" s="198"/>
      <c r="O147" s="198"/>
      <c r="P147" s="198"/>
      <c r="Q147" s="198"/>
      <c r="R147" s="198"/>
      <c r="S147" s="198"/>
      <c r="T147" s="19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3" t="s">
        <v>150</v>
      </c>
      <c r="AU147" s="193" t="s">
        <v>82</v>
      </c>
      <c r="AV147" s="13" t="s">
        <v>84</v>
      </c>
      <c r="AW147" s="13" t="s">
        <v>31</v>
      </c>
      <c r="AX147" s="13" t="s">
        <v>75</v>
      </c>
      <c r="AY147" s="193" t="s">
        <v>140</v>
      </c>
    </row>
    <row r="148" s="13" customFormat="1">
      <c r="A148" s="13"/>
      <c r="B148" s="191"/>
      <c r="C148" s="13"/>
      <c r="D148" s="192" t="s">
        <v>150</v>
      </c>
      <c r="E148" s="193" t="s">
        <v>1</v>
      </c>
      <c r="F148" s="194" t="s">
        <v>664</v>
      </c>
      <c r="G148" s="13"/>
      <c r="H148" s="195">
        <v>1.5</v>
      </c>
      <c r="I148" s="196"/>
      <c r="J148" s="13"/>
      <c r="K148" s="13"/>
      <c r="L148" s="191"/>
      <c r="M148" s="197"/>
      <c r="N148" s="198"/>
      <c r="O148" s="198"/>
      <c r="P148" s="198"/>
      <c r="Q148" s="198"/>
      <c r="R148" s="198"/>
      <c r="S148" s="198"/>
      <c r="T148" s="19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3" t="s">
        <v>150</v>
      </c>
      <c r="AU148" s="193" t="s">
        <v>82</v>
      </c>
      <c r="AV148" s="13" t="s">
        <v>84</v>
      </c>
      <c r="AW148" s="13" t="s">
        <v>31</v>
      </c>
      <c r="AX148" s="13" t="s">
        <v>75</v>
      </c>
      <c r="AY148" s="193" t="s">
        <v>140</v>
      </c>
    </row>
    <row r="149" s="13" customFormat="1">
      <c r="A149" s="13"/>
      <c r="B149" s="191"/>
      <c r="C149" s="13"/>
      <c r="D149" s="192" t="s">
        <v>150</v>
      </c>
      <c r="E149" s="193" t="s">
        <v>1</v>
      </c>
      <c r="F149" s="194" t="s">
        <v>665</v>
      </c>
      <c r="G149" s="13"/>
      <c r="H149" s="195">
        <v>65.760000000000005</v>
      </c>
      <c r="I149" s="196"/>
      <c r="J149" s="13"/>
      <c r="K149" s="13"/>
      <c r="L149" s="191"/>
      <c r="M149" s="197"/>
      <c r="N149" s="198"/>
      <c r="O149" s="198"/>
      <c r="P149" s="198"/>
      <c r="Q149" s="198"/>
      <c r="R149" s="198"/>
      <c r="S149" s="198"/>
      <c r="T149" s="19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3" t="s">
        <v>150</v>
      </c>
      <c r="AU149" s="193" t="s">
        <v>82</v>
      </c>
      <c r="AV149" s="13" t="s">
        <v>84</v>
      </c>
      <c r="AW149" s="13" t="s">
        <v>31</v>
      </c>
      <c r="AX149" s="13" t="s">
        <v>75</v>
      </c>
      <c r="AY149" s="193" t="s">
        <v>140</v>
      </c>
    </row>
    <row r="150" s="13" customFormat="1">
      <c r="A150" s="13"/>
      <c r="B150" s="191"/>
      <c r="C150" s="13"/>
      <c r="D150" s="192" t="s">
        <v>150</v>
      </c>
      <c r="E150" s="193" t="s">
        <v>1</v>
      </c>
      <c r="F150" s="194" t="s">
        <v>666</v>
      </c>
      <c r="G150" s="13"/>
      <c r="H150" s="195">
        <v>11.4</v>
      </c>
      <c r="I150" s="196"/>
      <c r="J150" s="13"/>
      <c r="K150" s="13"/>
      <c r="L150" s="191"/>
      <c r="M150" s="197"/>
      <c r="N150" s="198"/>
      <c r="O150" s="198"/>
      <c r="P150" s="198"/>
      <c r="Q150" s="198"/>
      <c r="R150" s="198"/>
      <c r="S150" s="198"/>
      <c r="T150" s="19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3" t="s">
        <v>150</v>
      </c>
      <c r="AU150" s="193" t="s">
        <v>82</v>
      </c>
      <c r="AV150" s="13" t="s">
        <v>84</v>
      </c>
      <c r="AW150" s="13" t="s">
        <v>31</v>
      </c>
      <c r="AX150" s="13" t="s">
        <v>75</v>
      </c>
      <c r="AY150" s="193" t="s">
        <v>140</v>
      </c>
    </row>
    <row r="151" s="13" customFormat="1">
      <c r="A151" s="13"/>
      <c r="B151" s="191"/>
      <c r="C151" s="13"/>
      <c r="D151" s="192" t="s">
        <v>150</v>
      </c>
      <c r="E151" s="193" t="s">
        <v>1</v>
      </c>
      <c r="F151" s="194" t="s">
        <v>667</v>
      </c>
      <c r="G151" s="13"/>
      <c r="H151" s="195">
        <v>11.92</v>
      </c>
      <c r="I151" s="196"/>
      <c r="J151" s="13"/>
      <c r="K151" s="13"/>
      <c r="L151" s="191"/>
      <c r="M151" s="197"/>
      <c r="N151" s="198"/>
      <c r="O151" s="198"/>
      <c r="P151" s="198"/>
      <c r="Q151" s="198"/>
      <c r="R151" s="198"/>
      <c r="S151" s="198"/>
      <c r="T151" s="19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3" t="s">
        <v>150</v>
      </c>
      <c r="AU151" s="193" t="s">
        <v>82</v>
      </c>
      <c r="AV151" s="13" t="s">
        <v>84</v>
      </c>
      <c r="AW151" s="13" t="s">
        <v>31</v>
      </c>
      <c r="AX151" s="13" t="s">
        <v>75</v>
      </c>
      <c r="AY151" s="193" t="s">
        <v>140</v>
      </c>
    </row>
    <row r="152" s="13" customFormat="1">
      <c r="A152" s="13"/>
      <c r="B152" s="191"/>
      <c r="C152" s="13"/>
      <c r="D152" s="192" t="s">
        <v>150</v>
      </c>
      <c r="E152" s="193" t="s">
        <v>1</v>
      </c>
      <c r="F152" s="194" t="s">
        <v>668</v>
      </c>
      <c r="G152" s="13"/>
      <c r="H152" s="195">
        <v>8.0800000000000001</v>
      </c>
      <c r="I152" s="196"/>
      <c r="J152" s="13"/>
      <c r="K152" s="13"/>
      <c r="L152" s="191"/>
      <c r="M152" s="197"/>
      <c r="N152" s="198"/>
      <c r="O152" s="198"/>
      <c r="P152" s="198"/>
      <c r="Q152" s="198"/>
      <c r="R152" s="198"/>
      <c r="S152" s="198"/>
      <c r="T152" s="19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3" t="s">
        <v>150</v>
      </c>
      <c r="AU152" s="193" t="s">
        <v>82</v>
      </c>
      <c r="AV152" s="13" t="s">
        <v>84</v>
      </c>
      <c r="AW152" s="13" t="s">
        <v>31</v>
      </c>
      <c r="AX152" s="13" t="s">
        <v>75</v>
      </c>
      <c r="AY152" s="193" t="s">
        <v>140</v>
      </c>
    </row>
    <row r="153" s="13" customFormat="1">
      <c r="A153" s="13"/>
      <c r="B153" s="191"/>
      <c r="C153" s="13"/>
      <c r="D153" s="192" t="s">
        <v>150</v>
      </c>
      <c r="E153" s="193" t="s">
        <v>1</v>
      </c>
      <c r="F153" s="194" t="s">
        <v>669</v>
      </c>
      <c r="G153" s="13"/>
      <c r="H153" s="195">
        <v>1.095</v>
      </c>
      <c r="I153" s="196"/>
      <c r="J153" s="13"/>
      <c r="K153" s="13"/>
      <c r="L153" s="191"/>
      <c r="M153" s="197"/>
      <c r="N153" s="198"/>
      <c r="O153" s="198"/>
      <c r="P153" s="198"/>
      <c r="Q153" s="198"/>
      <c r="R153" s="198"/>
      <c r="S153" s="198"/>
      <c r="T153" s="19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3" t="s">
        <v>150</v>
      </c>
      <c r="AU153" s="193" t="s">
        <v>82</v>
      </c>
      <c r="AV153" s="13" t="s">
        <v>84</v>
      </c>
      <c r="AW153" s="13" t="s">
        <v>31</v>
      </c>
      <c r="AX153" s="13" t="s">
        <v>75</v>
      </c>
      <c r="AY153" s="193" t="s">
        <v>140</v>
      </c>
    </row>
    <row r="154" s="13" customFormat="1">
      <c r="A154" s="13"/>
      <c r="B154" s="191"/>
      <c r="C154" s="13"/>
      <c r="D154" s="192" t="s">
        <v>150</v>
      </c>
      <c r="E154" s="193" t="s">
        <v>1</v>
      </c>
      <c r="F154" s="194" t="s">
        <v>670</v>
      </c>
      <c r="G154" s="13"/>
      <c r="H154" s="195">
        <v>0.0080000000000000002</v>
      </c>
      <c r="I154" s="196"/>
      <c r="J154" s="13"/>
      <c r="K154" s="13"/>
      <c r="L154" s="191"/>
      <c r="M154" s="197"/>
      <c r="N154" s="198"/>
      <c r="O154" s="198"/>
      <c r="P154" s="198"/>
      <c r="Q154" s="198"/>
      <c r="R154" s="198"/>
      <c r="S154" s="198"/>
      <c r="T154" s="19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3" t="s">
        <v>150</v>
      </c>
      <c r="AU154" s="193" t="s">
        <v>82</v>
      </c>
      <c r="AV154" s="13" t="s">
        <v>84</v>
      </c>
      <c r="AW154" s="13" t="s">
        <v>31</v>
      </c>
      <c r="AX154" s="13" t="s">
        <v>75</v>
      </c>
      <c r="AY154" s="193" t="s">
        <v>140</v>
      </c>
    </row>
    <row r="155" s="13" customFormat="1">
      <c r="A155" s="13"/>
      <c r="B155" s="191"/>
      <c r="C155" s="13"/>
      <c r="D155" s="192" t="s">
        <v>150</v>
      </c>
      <c r="E155" s="193" t="s">
        <v>1</v>
      </c>
      <c r="F155" s="194" t="s">
        <v>671</v>
      </c>
      <c r="G155" s="13"/>
      <c r="H155" s="195">
        <v>0.043999999999999997</v>
      </c>
      <c r="I155" s="196"/>
      <c r="J155" s="13"/>
      <c r="K155" s="13"/>
      <c r="L155" s="191"/>
      <c r="M155" s="197"/>
      <c r="N155" s="198"/>
      <c r="O155" s="198"/>
      <c r="P155" s="198"/>
      <c r="Q155" s="198"/>
      <c r="R155" s="198"/>
      <c r="S155" s="198"/>
      <c r="T155" s="19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3" t="s">
        <v>150</v>
      </c>
      <c r="AU155" s="193" t="s">
        <v>82</v>
      </c>
      <c r="AV155" s="13" t="s">
        <v>84</v>
      </c>
      <c r="AW155" s="13" t="s">
        <v>31</v>
      </c>
      <c r="AX155" s="13" t="s">
        <v>75</v>
      </c>
      <c r="AY155" s="193" t="s">
        <v>140</v>
      </c>
    </row>
    <row r="156" s="13" customFormat="1">
      <c r="A156" s="13"/>
      <c r="B156" s="191"/>
      <c r="C156" s="13"/>
      <c r="D156" s="192" t="s">
        <v>150</v>
      </c>
      <c r="E156" s="193" t="s">
        <v>1</v>
      </c>
      <c r="F156" s="194" t="s">
        <v>672</v>
      </c>
      <c r="G156" s="13"/>
      <c r="H156" s="195">
        <v>20</v>
      </c>
      <c r="I156" s="196"/>
      <c r="J156" s="13"/>
      <c r="K156" s="13"/>
      <c r="L156" s="191"/>
      <c r="M156" s="197"/>
      <c r="N156" s="198"/>
      <c r="O156" s="198"/>
      <c r="P156" s="198"/>
      <c r="Q156" s="198"/>
      <c r="R156" s="198"/>
      <c r="S156" s="198"/>
      <c r="T156" s="19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3" t="s">
        <v>150</v>
      </c>
      <c r="AU156" s="193" t="s">
        <v>82</v>
      </c>
      <c r="AV156" s="13" t="s">
        <v>84</v>
      </c>
      <c r="AW156" s="13" t="s">
        <v>31</v>
      </c>
      <c r="AX156" s="13" t="s">
        <v>75</v>
      </c>
      <c r="AY156" s="193" t="s">
        <v>140</v>
      </c>
    </row>
    <row r="157" s="13" customFormat="1">
      <c r="A157" s="13"/>
      <c r="B157" s="191"/>
      <c r="C157" s="13"/>
      <c r="D157" s="192" t="s">
        <v>150</v>
      </c>
      <c r="E157" s="193" t="s">
        <v>1</v>
      </c>
      <c r="F157" s="194" t="s">
        <v>673</v>
      </c>
      <c r="G157" s="13"/>
      <c r="H157" s="195">
        <v>17.582000000000001</v>
      </c>
      <c r="I157" s="196"/>
      <c r="J157" s="13"/>
      <c r="K157" s="13"/>
      <c r="L157" s="191"/>
      <c r="M157" s="197"/>
      <c r="N157" s="198"/>
      <c r="O157" s="198"/>
      <c r="P157" s="198"/>
      <c r="Q157" s="198"/>
      <c r="R157" s="198"/>
      <c r="S157" s="198"/>
      <c r="T157" s="19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3" t="s">
        <v>150</v>
      </c>
      <c r="AU157" s="193" t="s">
        <v>82</v>
      </c>
      <c r="AV157" s="13" t="s">
        <v>84</v>
      </c>
      <c r="AW157" s="13" t="s">
        <v>31</v>
      </c>
      <c r="AX157" s="13" t="s">
        <v>75</v>
      </c>
      <c r="AY157" s="193" t="s">
        <v>140</v>
      </c>
    </row>
    <row r="158" s="13" customFormat="1">
      <c r="A158" s="13"/>
      <c r="B158" s="191"/>
      <c r="C158" s="13"/>
      <c r="D158" s="192" t="s">
        <v>150</v>
      </c>
      <c r="E158" s="193" t="s">
        <v>1</v>
      </c>
      <c r="F158" s="194" t="s">
        <v>674</v>
      </c>
      <c r="G158" s="13"/>
      <c r="H158" s="195">
        <v>72.5</v>
      </c>
      <c r="I158" s="196"/>
      <c r="J158" s="13"/>
      <c r="K158" s="13"/>
      <c r="L158" s="191"/>
      <c r="M158" s="197"/>
      <c r="N158" s="198"/>
      <c r="O158" s="198"/>
      <c r="P158" s="198"/>
      <c r="Q158" s="198"/>
      <c r="R158" s="198"/>
      <c r="S158" s="198"/>
      <c r="T158" s="19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3" t="s">
        <v>150</v>
      </c>
      <c r="AU158" s="193" t="s">
        <v>82</v>
      </c>
      <c r="AV158" s="13" t="s">
        <v>84</v>
      </c>
      <c r="AW158" s="13" t="s">
        <v>31</v>
      </c>
      <c r="AX158" s="13" t="s">
        <v>75</v>
      </c>
      <c r="AY158" s="193" t="s">
        <v>140</v>
      </c>
    </row>
    <row r="159" s="13" customFormat="1">
      <c r="A159" s="13"/>
      <c r="B159" s="191"/>
      <c r="C159" s="13"/>
      <c r="D159" s="192" t="s">
        <v>150</v>
      </c>
      <c r="E159" s="193" t="s">
        <v>1</v>
      </c>
      <c r="F159" s="194" t="s">
        <v>675</v>
      </c>
      <c r="G159" s="13"/>
      <c r="H159" s="195">
        <v>0.47299999999999998</v>
      </c>
      <c r="I159" s="196"/>
      <c r="J159" s="13"/>
      <c r="K159" s="13"/>
      <c r="L159" s="191"/>
      <c r="M159" s="197"/>
      <c r="N159" s="198"/>
      <c r="O159" s="198"/>
      <c r="P159" s="198"/>
      <c r="Q159" s="198"/>
      <c r="R159" s="198"/>
      <c r="S159" s="198"/>
      <c r="T159" s="19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3" t="s">
        <v>150</v>
      </c>
      <c r="AU159" s="193" t="s">
        <v>82</v>
      </c>
      <c r="AV159" s="13" t="s">
        <v>84</v>
      </c>
      <c r="AW159" s="13" t="s">
        <v>31</v>
      </c>
      <c r="AX159" s="13" t="s">
        <v>75</v>
      </c>
      <c r="AY159" s="193" t="s">
        <v>140</v>
      </c>
    </row>
    <row r="160" s="14" customFormat="1">
      <c r="A160" s="14"/>
      <c r="B160" s="200"/>
      <c r="C160" s="14"/>
      <c r="D160" s="192" t="s">
        <v>150</v>
      </c>
      <c r="E160" s="201" t="s">
        <v>1</v>
      </c>
      <c r="F160" s="202" t="s">
        <v>154</v>
      </c>
      <c r="G160" s="14"/>
      <c r="H160" s="203">
        <v>235.38</v>
      </c>
      <c r="I160" s="204"/>
      <c r="J160" s="14"/>
      <c r="K160" s="14"/>
      <c r="L160" s="200"/>
      <c r="M160" s="205"/>
      <c r="N160" s="206"/>
      <c r="O160" s="206"/>
      <c r="P160" s="206"/>
      <c r="Q160" s="206"/>
      <c r="R160" s="206"/>
      <c r="S160" s="206"/>
      <c r="T160" s="20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01" t="s">
        <v>150</v>
      </c>
      <c r="AU160" s="201" t="s">
        <v>82</v>
      </c>
      <c r="AV160" s="14" t="s">
        <v>148</v>
      </c>
      <c r="AW160" s="14" t="s">
        <v>31</v>
      </c>
      <c r="AX160" s="14" t="s">
        <v>82</v>
      </c>
      <c r="AY160" s="201" t="s">
        <v>140</v>
      </c>
    </row>
    <row r="161" s="2" customFormat="1" ht="101.25" customHeight="1">
      <c r="A161" s="36"/>
      <c r="B161" s="177"/>
      <c r="C161" s="178" t="s">
        <v>141</v>
      </c>
      <c r="D161" s="178" t="s">
        <v>143</v>
      </c>
      <c r="E161" s="179" t="s">
        <v>676</v>
      </c>
      <c r="F161" s="180" t="s">
        <v>677</v>
      </c>
      <c r="G161" s="181" t="s">
        <v>447</v>
      </c>
      <c r="H161" s="182">
        <v>2088.4430000000002</v>
      </c>
      <c r="I161" s="183"/>
      <c r="J161" s="184">
        <f>ROUND(I161*H161,2)</f>
        <v>0</v>
      </c>
      <c r="K161" s="180" t="s">
        <v>147</v>
      </c>
      <c r="L161" s="37"/>
      <c r="M161" s="185" t="s">
        <v>1</v>
      </c>
      <c r="N161" s="186" t="s">
        <v>40</v>
      </c>
      <c r="O161" s="75"/>
      <c r="P161" s="187">
        <f>O161*H161</f>
        <v>0</v>
      </c>
      <c r="Q161" s="187">
        <v>0</v>
      </c>
      <c r="R161" s="187">
        <f>Q161*H161</f>
        <v>0</v>
      </c>
      <c r="S161" s="187">
        <v>0</v>
      </c>
      <c r="T161" s="188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9" t="s">
        <v>644</v>
      </c>
      <c r="AT161" s="189" t="s">
        <v>143</v>
      </c>
      <c r="AU161" s="189" t="s">
        <v>82</v>
      </c>
      <c r="AY161" s="17" t="s">
        <v>140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7" t="s">
        <v>82</v>
      </c>
      <c r="BK161" s="190">
        <f>ROUND(I161*H161,2)</f>
        <v>0</v>
      </c>
      <c r="BL161" s="17" t="s">
        <v>644</v>
      </c>
      <c r="BM161" s="189" t="s">
        <v>678</v>
      </c>
    </row>
    <row r="162" s="13" customFormat="1">
      <c r="A162" s="13"/>
      <c r="B162" s="191"/>
      <c r="C162" s="13"/>
      <c r="D162" s="192" t="s">
        <v>150</v>
      </c>
      <c r="E162" s="193" t="s">
        <v>1</v>
      </c>
      <c r="F162" s="194" t="s">
        <v>679</v>
      </c>
      <c r="G162" s="13"/>
      <c r="H162" s="195">
        <v>2011.0029999999999</v>
      </c>
      <c r="I162" s="196"/>
      <c r="J162" s="13"/>
      <c r="K162" s="13"/>
      <c r="L162" s="191"/>
      <c r="M162" s="197"/>
      <c r="N162" s="198"/>
      <c r="O162" s="198"/>
      <c r="P162" s="198"/>
      <c r="Q162" s="198"/>
      <c r="R162" s="198"/>
      <c r="S162" s="198"/>
      <c r="T162" s="19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3" t="s">
        <v>150</v>
      </c>
      <c r="AU162" s="193" t="s">
        <v>82</v>
      </c>
      <c r="AV162" s="13" t="s">
        <v>84</v>
      </c>
      <c r="AW162" s="13" t="s">
        <v>31</v>
      </c>
      <c r="AX162" s="13" t="s">
        <v>75</v>
      </c>
      <c r="AY162" s="193" t="s">
        <v>140</v>
      </c>
    </row>
    <row r="163" s="13" customFormat="1">
      <c r="A163" s="13"/>
      <c r="B163" s="191"/>
      <c r="C163" s="13"/>
      <c r="D163" s="192" t="s">
        <v>150</v>
      </c>
      <c r="E163" s="193" t="s">
        <v>1</v>
      </c>
      <c r="F163" s="194" t="s">
        <v>680</v>
      </c>
      <c r="G163" s="13"/>
      <c r="H163" s="195">
        <v>49.985999999999997</v>
      </c>
      <c r="I163" s="196"/>
      <c r="J163" s="13"/>
      <c r="K163" s="13"/>
      <c r="L163" s="191"/>
      <c r="M163" s="197"/>
      <c r="N163" s="198"/>
      <c r="O163" s="198"/>
      <c r="P163" s="198"/>
      <c r="Q163" s="198"/>
      <c r="R163" s="198"/>
      <c r="S163" s="198"/>
      <c r="T163" s="19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3" t="s">
        <v>150</v>
      </c>
      <c r="AU163" s="193" t="s">
        <v>82</v>
      </c>
      <c r="AV163" s="13" t="s">
        <v>84</v>
      </c>
      <c r="AW163" s="13" t="s">
        <v>31</v>
      </c>
      <c r="AX163" s="13" t="s">
        <v>75</v>
      </c>
      <c r="AY163" s="193" t="s">
        <v>140</v>
      </c>
    </row>
    <row r="164" s="13" customFormat="1">
      <c r="A164" s="13"/>
      <c r="B164" s="191"/>
      <c r="C164" s="13"/>
      <c r="D164" s="192" t="s">
        <v>150</v>
      </c>
      <c r="E164" s="193" t="s">
        <v>1</v>
      </c>
      <c r="F164" s="194" t="s">
        <v>681</v>
      </c>
      <c r="G164" s="13"/>
      <c r="H164" s="195">
        <v>17.248000000000001</v>
      </c>
      <c r="I164" s="196"/>
      <c r="J164" s="13"/>
      <c r="K164" s="13"/>
      <c r="L164" s="191"/>
      <c r="M164" s="197"/>
      <c r="N164" s="198"/>
      <c r="O164" s="198"/>
      <c r="P164" s="198"/>
      <c r="Q164" s="198"/>
      <c r="R164" s="198"/>
      <c r="S164" s="198"/>
      <c r="T164" s="19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3" t="s">
        <v>150</v>
      </c>
      <c r="AU164" s="193" t="s">
        <v>82</v>
      </c>
      <c r="AV164" s="13" t="s">
        <v>84</v>
      </c>
      <c r="AW164" s="13" t="s">
        <v>31</v>
      </c>
      <c r="AX164" s="13" t="s">
        <v>75</v>
      </c>
      <c r="AY164" s="193" t="s">
        <v>140</v>
      </c>
    </row>
    <row r="165" s="13" customFormat="1">
      <c r="A165" s="13"/>
      <c r="B165" s="191"/>
      <c r="C165" s="13"/>
      <c r="D165" s="192" t="s">
        <v>150</v>
      </c>
      <c r="E165" s="193" t="s">
        <v>1</v>
      </c>
      <c r="F165" s="194" t="s">
        <v>682</v>
      </c>
      <c r="G165" s="13"/>
      <c r="H165" s="195">
        <v>10.206</v>
      </c>
      <c r="I165" s="196"/>
      <c r="J165" s="13"/>
      <c r="K165" s="13"/>
      <c r="L165" s="191"/>
      <c r="M165" s="197"/>
      <c r="N165" s="198"/>
      <c r="O165" s="198"/>
      <c r="P165" s="198"/>
      <c r="Q165" s="198"/>
      <c r="R165" s="198"/>
      <c r="S165" s="198"/>
      <c r="T165" s="19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3" t="s">
        <v>150</v>
      </c>
      <c r="AU165" s="193" t="s">
        <v>82</v>
      </c>
      <c r="AV165" s="13" t="s">
        <v>84</v>
      </c>
      <c r="AW165" s="13" t="s">
        <v>31</v>
      </c>
      <c r="AX165" s="13" t="s">
        <v>75</v>
      </c>
      <c r="AY165" s="193" t="s">
        <v>140</v>
      </c>
    </row>
    <row r="166" s="14" customFormat="1">
      <c r="A166" s="14"/>
      <c r="B166" s="200"/>
      <c r="C166" s="14"/>
      <c r="D166" s="192" t="s">
        <v>150</v>
      </c>
      <c r="E166" s="201" t="s">
        <v>1</v>
      </c>
      <c r="F166" s="202" t="s">
        <v>154</v>
      </c>
      <c r="G166" s="14"/>
      <c r="H166" s="203">
        <v>2088.4430000000002</v>
      </c>
      <c r="I166" s="204"/>
      <c r="J166" s="14"/>
      <c r="K166" s="14"/>
      <c r="L166" s="200"/>
      <c r="M166" s="205"/>
      <c r="N166" s="206"/>
      <c r="O166" s="206"/>
      <c r="P166" s="206"/>
      <c r="Q166" s="206"/>
      <c r="R166" s="206"/>
      <c r="S166" s="206"/>
      <c r="T166" s="20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01" t="s">
        <v>150</v>
      </c>
      <c r="AU166" s="201" t="s">
        <v>82</v>
      </c>
      <c r="AV166" s="14" t="s">
        <v>148</v>
      </c>
      <c r="AW166" s="14" t="s">
        <v>31</v>
      </c>
      <c r="AX166" s="14" t="s">
        <v>82</v>
      </c>
      <c r="AY166" s="201" t="s">
        <v>140</v>
      </c>
    </row>
    <row r="167" s="2" customFormat="1" ht="37.8" customHeight="1">
      <c r="A167" s="36"/>
      <c r="B167" s="177"/>
      <c r="C167" s="178" t="s">
        <v>182</v>
      </c>
      <c r="D167" s="178" t="s">
        <v>143</v>
      </c>
      <c r="E167" s="179" t="s">
        <v>683</v>
      </c>
      <c r="F167" s="180" t="s">
        <v>684</v>
      </c>
      <c r="G167" s="181" t="s">
        <v>185</v>
      </c>
      <c r="H167" s="182">
        <v>2</v>
      </c>
      <c r="I167" s="183"/>
      <c r="J167" s="184">
        <f>ROUND(I167*H167,2)</f>
        <v>0</v>
      </c>
      <c r="K167" s="180" t="s">
        <v>147</v>
      </c>
      <c r="L167" s="37"/>
      <c r="M167" s="185" t="s">
        <v>1</v>
      </c>
      <c r="N167" s="186" t="s">
        <v>40</v>
      </c>
      <c r="O167" s="75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9" t="s">
        <v>644</v>
      </c>
      <c r="AT167" s="189" t="s">
        <v>143</v>
      </c>
      <c r="AU167" s="189" t="s">
        <v>82</v>
      </c>
      <c r="AY167" s="17" t="s">
        <v>140</v>
      </c>
      <c r="BE167" s="190">
        <f>IF(N167="základní",J167,0)</f>
        <v>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7" t="s">
        <v>82</v>
      </c>
      <c r="BK167" s="190">
        <f>ROUND(I167*H167,2)</f>
        <v>0</v>
      </c>
      <c r="BL167" s="17" t="s">
        <v>644</v>
      </c>
      <c r="BM167" s="189" t="s">
        <v>685</v>
      </c>
    </row>
    <row r="168" s="2" customFormat="1" ht="37.8" customHeight="1">
      <c r="A168" s="36"/>
      <c r="B168" s="177"/>
      <c r="C168" s="178" t="s">
        <v>189</v>
      </c>
      <c r="D168" s="178" t="s">
        <v>143</v>
      </c>
      <c r="E168" s="179" t="s">
        <v>686</v>
      </c>
      <c r="F168" s="180" t="s">
        <v>687</v>
      </c>
      <c r="G168" s="181" t="s">
        <v>185</v>
      </c>
      <c r="H168" s="182">
        <v>8</v>
      </c>
      <c r="I168" s="183"/>
      <c r="J168" s="184">
        <f>ROUND(I168*H168,2)</f>
        <v>0</v>
      </c>
      <c r="K168" s="180" t="s">
        <v>147</v>
      </c>
      <c r="L168" s="37"/>
      <c r="M168" s="185" t="s">
        <v>1</v>
      </c>
      <c r="N168" s="186" t="s">
        <v>40</v>
      </c>
      <c r="O168" s="75"/>
      <c r="P168" s="187">
        <f>O168*H168</f>
        <v>0</v>
      </c>
      <c r="Q168" s="187">
        <v>0</v>
      </c>
      <c r="R168" s="187">
        <f>Q168*H168</f>
        <v>0</v>
      </c>
      <c r="S168" s="187">
        <v>0</v>
      </c>
      <c r="T168" s="188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9" t="s">
        <v>644</v>
      </c>
      <c r="AT168" s="189" t="s">
        <v>143</v>
      </c>
      <c r="AU168" s="189" t="s">
        <v>82</v>
      </c>
      <c r="AY168" s="17" t="s">
        <v>140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7" t="s">
        <v>82</v>
      </c>
      <c r="BK168" s="190">
        <f>ROUND(I168*H168,2)</f>
        <v>0</v>
      </c>
      <c r="BL168" s="17" t="s">
        <v>644</v>
      </c>
      <c r="BM168" s="189" t="s">
        <v>688</v>
      </c>
    </row>
    <row r="169" s="2" customFormat="1" ht="49.05" customHeight="1">
      <c r="A169" s="36"/>
      <c r="B169" s="177"/>
      <c r="C169" s="178" t="s">
        <v>165</v>
      </c>
      <c r="D169" s="178" t="s">
        <v>143</v>
      </c>
      <c r="E169" s="179" t="s">
        <v>689</v>
      </c>
      <c r="F169" s="180" t="s">
        <v>690</v>
      </c>
      <c r="G169" s="181" t="s">
        <v>447</v>
      </c>
      <c r="H169" s="182">
        <v>2097.6729999999998</v>
      </c>
      <c r="I169" s="183"/>
      <c r="J169" s="184">
        <f>ROUND(I169*H169,2)</f>
        <v>0</v>
      </c>
      <c r="K169" s="180" t="s">
        <v>147</v>
      </c>
      <c r="L169" s="37"/>
      <c r="M169" s="185" t="s">
        <v>1</v>
      </c>
      <c r="N169" s="186" t="s">
        <v>40</v>
      </c>
      <c r="O169" s="75"/>
      <c r="P169" s="187">
        <f>O169*H169</f>
        <v>0</v>
      </c>
      <c r="Q169" s="187">
        <v>0</v>
      </c>
      <c r="R169" s="187">
        <f>Q169*H169</f>
        <v>0</v>
      </c>
      <c r="S169" s="187">
        <v>0</v>
      </c>
      <c r="T169" s="188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9" t="s">
        <v>644</v>
      </c>
      <c r="AT169" s="189" t="s">
        <v>143</v>
      </c>
      <c r="AU169" s="189" t="s">
        <v>82</v>
      </c>
      <c r="AY169" s="17" t="s">
        <v>140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17" t="s">
        <v>82</v>
      </c>
      <c r="BK169" s="190">
        <f>ROUND(I169*H169,2)</f>
        <v>0</v>
      </c>
      <c r="BL169" s="17" t="s">
        <v>644</v>
      </c>
      <c r="BM169" s="189" t="s">
        <v>691</v>
      </c>
    </row>
    <row r="170" s="13" customFormat="1">
      <c r="A170" s="13"/>
      <c r="B170" s="191"/>
      <c r="C170" s="13"/>
      <c r="D170" s="192" t="s">
        <v>150</v>
      </c>
      <c r="E170" s="193" t="s">
        <v>1</v>
      </c>
      <c r="F170" s="194" t="s">
        <v>692</v>
      </c>
      <c r="G170" s="13"/>
      <c r="H170" s="195">
        <v>2097.6729999999998</v>
      </c>
      <c r="I170" s="196"/>
      <c r="J170" s="13"/>
      <c r="K170" s="13"/>
      <c r="L170" s="191"/>
      <c r="M170" s="197"/>
      <c r="N170" s="198"/>
      <c r="O170" s="198"/>
      <c r="P170" s="198"/>
      <c r="Q170" s="198"/>
      <c r="R170" s="198"/>
      <c r="S170" s="198"/>
      <c r="T170" s="19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3" t="s">
        <v>150</v>
      </c>
      <c r="AU170" s="193" t="s">
        <v>82</v>
      </c>
      <c r="AV170" s="13" t="s">
        <v>84</v>
      </c>
      <c r="AW170" s="13" t="s">
        <v>31</v>
      </c>
      <c r="AX170" s="13" t="s">
        <v>75</v>
      </c>
      <c r="AY170" s="193" t="s">
        <v>140</v>
      </c>
    </row>
    <row r="171" s="14" customFormat="1">
      <c r="A171" s="14"/>
      <c r="B171" s="200"/>
      <c r="C171" s="14"/>
      <c r="D171" s="192" t="s">
        <v>150</v>
      </c>
      <c r="E171" s="201" t="s">
        <v>1</v>
      </c>
      <c r="F171" s="202" t="s">
        <v>154</v>
      </c>
      <c r="G171" s="14"/>
      <c r="H171" s="203">
        <v>2097.6729999999998</v>
      </c>
      <c r="I171" s="204"/>
      <c r="J171" s="14"/>
      <c r="K171" s="14"/>
      <c r="L171" s="200"/>
      <c r="M171" s="205"/>
      <c r="N171" s="206"/>
      <c r="O171" s="206"/>
      <c r="P171" s="206"/>
      <c r="Q171" s="206"/>
      <c r="R171" s="206"/>
      <c r="S171" s="206"/>
      <c r="T171" s="20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01" t="s">
        <v>150</v>
      </c>
      <c r="AU171" s="201" t="s">
        <v>82</v>
      </c>
      <c r="AV171" s="14" t="s">
        <v>148</v>
      </c>
      <c r="AW171" s="14" t="s">
        <v>31</v>
      </c>
      <c r="AX171" s="14" t="s">
        <v>82</v>
      </c>
      <c r="AY171" s="201" t="s">
        <v>140</v>
      </c>
    </row>
    <row r="172" s="2" customFormat="1" ht="49.05" customHeight="1">
      <c r="A172" s="36"/>
      <c r="B172" s="177"/>
      <c r="C172" s="178" t="s">
        <v>198</v>
      </c>
      <c r="D172" s="178" t="s">
        <v>143</v>
      </c>
      <c r="E172" s="179" t="s">
        <v>693</v>
      </c>
      <c r="F172" s="180" t="s">
        <v>694</v>
      </c>
      <c r="G172" s="181" t="s">
        <v>447</v>
      </c>
      <c r="H172" s="182">
        <v>20</v>
      </c>
      <c r="I172" s="183"/>
      <c r="J172" s="184">
        <f>ROUND(I172*H172,2)</f>
        <v>0</v>
      </c>
      <c r="K172" s="180" t="s">
        <v>147</v>
      </c>
      <c r="L172" s="37"/>
      <c r="M172" s="185" t="s">
        <v>1</v>
      </c>
      <c r="N172" s="186" t="s">
        <v>40</v>
      </c>
      <c r="O172" s="75"/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9" t="s">
        <v>644</v>
      </c>
      <c r="AT172" s="189" t="s">
        <v>143</v>
      </c>
      <c r="AU172" s="189" t="s">
        <v>82</v>
      </c>
      <c r="AY172" s="17" t="s">
        <v>140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7" t="s">
        <v>82</v>
      </c>
      <c r="BK172" s="190">
        <f>ROUND(I172*H172,2)</f>
        <v>0</v>
      </c>
      <c r="BL172" s="17" t="s">
        <v>644</v>
      </c>
      <c r="BM172" s="189" t="s">
        <v>695</v>
      </c>
    </row>
    <row r="173" s="13" customFormat="1">
      <c r="A173" s="13"/>
      <c r="B173" s="191"/>
      <c r="C173" s="13"/>
      <c r="D173" s="192" t="s">
        <v>150</v>
      </c>
      <c r="E173" s="193" t="s">
        <v>1</v>
      </c>
      <c r="F173" s="194" t="s">
        <v>696</v>
      </c>
      <c r="G173" s="13"/>
      <c r="H173" s="195">
        <v>20</v>
      </c>
      <c r="I173" s="196"/>
      <c r="J173" s="13"/>
      <c r="K173" s="13"/>
      <c r="L173" s="191"/>
      <c r="M173" s="197"/>
      <c r="N173" s="198"/>
      <c r="O173" s="198"/>
      <c r="P173" s="198"/>
      <c r="Q173" s="198"/>
      <c r="R173" s="198"/>
      <c r="S173" s="198"/>
      <c r="T173" s="19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3" t="s">
        <v>150</v>
      </c>
      <c r="AU173" s="193" t="s">
        <v>82</v>
      </c>
      <c r="AV173" s="13" t="s">
        <v>84</v>
      </c>
      <c r="AW173" s="13" t="s">
        <v>31</v>
      </c>
      <c r="AX173" s="13" t="s">
        <v>75</v>
      </c>
      <c r="AY173" s="193" t="s">
        <v>140</v>
      </c>
    </row>
    <row r="174" s="14" customFormat="1">
      <c r="A174" s="14"/>
      <c r="B174" s="200"/>
      <c r="C174" s="14"/>
      <c r="D174" s="192" t="s">
        <v>150</v>
      </c>
      <c r="E174" s="201" t="s">
        <v>1</v>
      </c>
      <c r="F174" s="202" t="s">
        <v>154</v>
      </c>
      <c r="G174" s="14"/>
      <c r="H174" s="203">
        <v>20</v>
      </c>
      <c r="I174" s="204"/>
      <c r="J174" s="14"/>
      <c r="K174" s="14"/>
      <c r="L174" s="200"/>
      <c r="M174" s="205"/>
      <c r="N174" s="206"/>
      <c r="O174" s="206"/>
      <c r="P174" s="206"/>
      <c r="Q174" s="206"/>
      <c r="R174" s="206"/>
      <c r="S174" s="206"/>
      <c r="T174" s="20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01" t="s">
        <v>150</v>
      </c>
      <c r="AU174" s="201" t="s">
        <v>82</v>
      </c>
      <c r="AV174" s="14" t="s">
        <v>148</v>
      </c>
      <c r="AW174" s="14" t="s">
        <v>31</v>
      </c>
      <c r="AX174" s="14" t="s">
        <v>82</v>
      </c>
      <c r="AY174" s="201" t="s">
        <v>140</v>
      </c>
    </row>
    <row r="175" s="2" customFormat="1" ht="49.05" customHeight="1">
      <c r="A175" s="36"/>
      <c r="B175" s="177"/>
      <c r="C175" s="178" t="s">
        <v>203</v>
      </c>
      <c r="D175" s="178" t="s">
        <v>143</v>
      </c>
      <c r="E175" s="179" t="s">
        <v>697</v>
      </c>
      <c r="F175" s="180" t="s">
        <v>698</v>
      </c>
      <c r="G175" s="181" t="s">
        <v>447</v>
      </c>
      <c r="H175" s="182">
        <v>97.159999999999997</v>
      </c>
      <c r="I175" s="183"/>
      <c r="J175" s="184">
        <f>ROUND(I175*H175,2)</f>
        <v>0</v>
      </c>
      <c r="K175" s="180" t="s">
        <v>147</v>
      </c>
      <c r="L175" s="37"/>
      <c r="M175" s="185" t="s">
        <v>1</v>
      </c>
      <c r="N175" s="186" t="s">
        <v>40</v>
      </c>
      <c r="O175" s="75"/>
      <c r="P175" s="187">
        <f>O175*H175</f>
        <v>0</v>
      </c>
      <c r="Q175" s="187">
        <v>0</v>
      </c>
      <c r="R175" s="187">
        <f>Q175*H175</f>
        <v>0</v>
      </c>
      <c r="S175" s="187">
        <v>0</v>
      </c>
      <c r="T175" s="188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9" t="s">
        <v>644</v>
      </c>
      <c r="AT175" s="189" t="s">
        <v>143</v>
      </c>
      <c r="AU175" s="189" t="s">
        <v>82</v>
      </c>
      <c r="AY175" s="17" t="s">
        <v>140</v>
      </c>
      <c r="BE175" s="190">
        <f>IF(N175="základní",J175,0)</f>
        <v>0</v>
      </c>
      <c r="BF175" s="190">
        <f>IF(N175="snížená",J175,0)</f>
        <v>0</v>
      </c>
      <c r="BG175" s="190">
        <f>IF(N175="zákl. přenesená",J175,0)</f>
        <v>0</v>
      </c>
      <c r="BH175" s="190">
        <f>IF(N175="sníž. přenesená",J175,0)</f>
        <v>0</v>
      </c>
      <c r="BI175" s="190">
        <f>IF(N175="nulová",J175,0)</f>
        <v>0</v>
      </c>
      <c r="BJ175" s="17" t="s">
        <v>82</v>
      </c>
      <c r="BK175" s="190">
        <f>ROUND(I175*H175,2)</f>
        <v>0</v>
      </c>
      <c r="BL175" s="17" t="s">
        <v>644</v>
      </c>
      <c r="BM175" s="189" t="s">
        <v>699</v>
      </c>
    </row>
    <row r="176" s="13" customFormat="1">
      <c r="A176" s="13"/>
      <c r="B176" s="191"/>
      <c r="C176" s="13"/>
      <c r="D176" s="192" t="s">
        <v>150</v>
      </c>
      <c r="E176" s="193" t="s">
        <v>1</v>
      </c>
      <c r="F176" s="194" t="s">
        <v>700</v>
      </c>
      <c r="G176" s="13"/>
      <c r="H176" s="195">
        <v>97.159999999999997</v>
      </c>
      <c r="I176" s="196"/>
      <c r="J176" s="13"/>
      <c r="K176" s="13"/>
      <c r="L176" s="191"/>
      <c r="M176" s="197"/>
      <c r="N176" s="198"/>
      <c r="O176" s="198"/>
      <c r="P176" s="198"/>
      <c r="Q176" s="198"/>
      <c r="R176" s="198"/>
      <c r="S176" s="198"/>
      <c r="T176" s="19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3" t="s">
        <v>150</v>
      </c>
      <c r="AU176" s="193" t="s">
        <v>82</v>
      </c>
      <c r="AV176" s="13" t="s">
        <v>84</v>
      </c>
      <c r="AW176" s="13" t="s">
        <v>31</v>
      </c>
      <c r="AX176" s="13" t="s">
        <v>75</v>
      </c>
      <c r="AY176" s="193" t="s">
        <v>140</v>
      </c>
    </row>
    <row r="177" s="14" customFormat="1">
      <c r="A177" s="14"/>
      <c r="B177" s="200"/>
      <c r="C177" s="14"/>
      <c r="D177" s="192" t="s">
        <v>150</v>
      </c>
      <c r="E177" s="201" t="s">
        <v>1</v>
      </c>
      <c r="F177" s="202" t="s">
        <v>154</v>
      </c>
      <c r="G177" s="14"/>
      <c r="H177" s="203">
        <v>97.159999999999997</v>
      </c>
      <c r="I177" s="204"/>
      <c r="J177" s="14"/>
      <c r="K177" s="14"/>
      <c r="L177" s="200"/>
      <c r="M177" s="205"/>
      <c r="N177" s="206"/>
      <c r="O177" s="206"/>
      <c r="P177" s="206"/>
      <c r="Q177" s="206"/>
      <c r="R177" s="206"/>
      <c r="S177" s="206"/>
      <c r="T177" s="20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01" t="s">
        <v>150</v>
      </c>
      <c r="AU177" s="201" t="s">
        <v>82</v>
      </c>
      <c r="AV177" s="14" t="s">
        <v>148</v>
      </c>
      <c r="AW177" s="14" t="s">
        <v>31</v>
      </c>
      <c r="AX177" s="14" t="s">
        <v>82</v>
      </c>
      <c r="AY177" s="201" t="s">
        <v>140</v>
      </c>
    </row>
    <row r="178" s="2" customFormat="1" ht="49.05" customHeight="1">
      <c r="A178" s="36"/>
      <c r="B178" s="177"/>
      <c r="C178" s="178" t="s">
        <v>211</v>
      </c>
      <c r="D178" s="178" t="s">
        <v>143</v>
      </c>
      <c r="E178" s="179" t="s">
        <v>701</v>
      </c>
      <c r="F178" s="180" t="s">
        <v>702</v>
      </c>
      <c r="G178" s="181" t="s">
        <v>447</v>
      </c>
      <c r="H178" s="182">
        <v>0.64900000000000002</v>
      </c>
      <c r="I178" s="183"/>
      <c r="J178" s="184">
        <f>ROUND(I178*H178,2)</f>
        <v>0</v>
      </c>
      <c r="K178" s="180" t="s">
        <v>147</v>
      </c>
      <c r="L178" s="37"/>
      <c r="M178" s="185" t="s">
        <v>1</v>
      </c>
      <c r="N178" s="186" t="s">
        <v>40</v>
      </c>
      <c r="O178" s="75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9" t="s">
        <v>644</v>
      </c>
      <c r="AT178" s="189" t="s">
        <v>143</v>
      </c>
      <c r="AU178" s="189" t="s">
        <v>82</v>
      </c>
      <c r="AY178" s="17" t="s">
        <v>140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7" t="s">
        <v>82</v>
      </c>
      <c r="BK178" s="190">
        <f>ROUND(I178*H178,2)</f>
        <v>0</v>
      </c>
      <c r="BL178" s="17" t="s">
        <v>644</v>
      </c>
      <c r="BM178" s="189" t="s">
        <v>703</v>
      </c>
    </row>
    <row r="179" s="13" customFormat="1">
      <c r="A179" s="13"/>
      <c r="B179" s="191"/>
      <c r="C179" s="13"/>
      <c r="D179" s="192" t="s">
        <v>150</v>
      </c>
      <c r="E179" s="193" t="s">
        <v>1</v>
      </c>
      <c r="F179" s="194" t="s">
        <v>704</v>
      </c>
      <c r="G179" s="13"/>
      <c r="H179" s="195">
        <v>0.64900000000000002</v>
      </c>
      <c r="I179" s="196"/>
      <c r="J179" s="13"/>
      <c r="K179" s="13"/>
      <c r="L179" s="191"/>
      <c r="M179" s="197"/>
      <c r="N179" s="198"/>
      <c r="O179" s="198"/>
      <c r="P179" s="198"/>
      <c r="Q179" s="198"/>
      <c r="R179" s="198"/>
      <c r="S179" s="198"/>
      <c r="T179" s="19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3" t="s">
        <v>150</v>
      </c>
      <c r="AU179" s="193" t="s">
        <v>82</v>
      </c>
      <c r="AV179" s="13" t="s">
        <v>84</v>
      </c>
      <c r="AW179" s="13" t="s">
        <v>31</v>
      </c>
      <c r="AX179" s="13" t="s">
        <v>75</v>
      </c>
      <c r="AY179" s="193" t="s">
        <v>140</v>
      </c>
    </row>
    <row r="180" s="14" customFormat="1">
      <c r="A180" s="14"/>
      <c r="B180" s="200"/>
      <c r="C180" s="14"/>
      <c r="D180" s="192" t="s">
        <v>150</v>
      </c>
      <c r="E180" s="201" t="s">
        <v>1</v>
      </c>
      <c r="F180" s="202" t="s">
        <v>154</v>
      </c>
      <c r="G180" s="14"/>
      <c r="H180" s="203">
        <v>0.64900000000000002</v>
      </c>
      <c r="I180" s="204"/>
      <c r="J180" s="14"/>
      <c r="K180" s="14"/>
      <c r="L180" s="200"/>
      <c r="M180" s="222"/>
      <c r="N180" s="223"/>
      <c r="O180" s="223"/>
      <c r="P180" s="223"/>
      <c r="Q180" s="223"/>
      <c r="R180" s="223"/>
      <c r="S180" s="223"/>
      <c r="T180" s="22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01" t="s">
        <v>150</v>
      </c>
      <c r="AU180" s="201" t="s">
        <v>82</v>
      </c>
      <c r="AV180" s="14" t="s">
        <v>148</v>
      </c>
      <c r="AW180" s="14" t="s">
        <v>31</v>
      </c>
      <c r="AX180" s="14" t="s">
        <v>82</v>
      </c>
      <c r="AY180" s="201" t="s">
        <v>140</v>
      </c>
    </row>
    <row r="181" s="2" customFormat="1" ht="6.96" customHeight="1">
      <c r="A181" s="36"/>
      <c r="B181" s="58"/>
      <c r="C181" s="59"/>
      <c r="D181" s="59"/>
      <c r="E181" s="59"/>
      <c r="F181" s="59"/>
      <c r="G181" s="59"/>
      <c r="H181" s="59"/>
      <c r="I181" s="59"/>
      <c r="J181" s="59"/>
      <c r="K181" s="59"/>
      <c r="L181" s="37"/>
      <c r="M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</row>
  </sheetData>
  <autoFilter ref="C122:K18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="1" customFormat="1" ht="24.96" customHeight="1">
      <c r="B4" s="20"/>
      <c r="D4" s="21" t="s">
        <v>113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Oprava staničních kolejí v žst. Rakšice - kolej č.3</v>
      </c>
      <c r="F7" s="30"/>
      <c r="G7" s="30"/>
      <c r="H7" s="30"/>
      <c r="L7" s="20"/>
    </row>
    <row r="8" s="1" customFormat="1" ht="12" customHeight="1">
      <c r="B8" s="20"/>
      <c r="D8" s="30" t="s">
        <v>114</v>
      </c>
      <c r="L8" s="20"/>
    </row>
    <row r="9" s="2" customFormat="1" ht="16.5" customHeight="1">
      <c r="A9" s="36"/>
      <c r="B9" s="37"/>
      <c r="C9" s="36"/>
      <c r="D9" s="36"/>
      <c r="E9" s="127" t="s">
        <v>635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116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705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26. 5. 2020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tr">
        <f>IF('Rekapitulace stavby'!AN10="","",'Rekapitulace stavby'!AN10)</f>
        <v/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tr">
        <f>IF('Rekapitulace stavby'!E11="","",'Rekapitulace stavby'!E11)</f>
        <v xml:space="preserve"> </v>
      </c>
      <c r="F17" s="36"/>
      <c r="G17" s="36"/>
      <c r="H17" s="36"/>
      <c r="I17" s="30" t="s">
        <v>27</v>
      </c>
      <c r="J17" s="25" t="str">
        <f>IF('Rekapitulace stavby'!AN11="","",'Rekapitulace stavby'!AN11)</f>
        <v/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28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27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30</v>
      </c>
      <c r="E22" s="36"/>
      <c r="F22" s="36"/>
      <c r="G22" s="36"/>
      <c r="H22" s="36"/>
      <c r="I22" s="30" t="s">
        <v>25</v>
      </c>
      <c r="J22" s="25" t="str">
        <f>IF('Rekapitulace stavby'!AN16="","",'Rekapitulace stavby'!AN16)</f>
        <v/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tr">
        <f>IF('Rekapitulace stavby'!E17="","",'Rekapitulace stavby'!E17)</f>
        <v xml:space="preserve"> </v>
      </c>
      <c r="F23" s="36"/>
      <c r="G23" s="36"/>
      <c r="H23" s="36"/>
      <c r="I23" s="30" t="s">
        <v>27</v>
      </c>
      <c r="J23" s="25" t="str">
        <f>IF('Rekapitulace stavby'!AN17="","",'Rekapitulace stavby'!AN17)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32</v>
      </c>
      <c r="E25" s="36"/>
      <c r="F25" s="36"/>
      <c r="G25" s="36"/>
      <c r="H25" s="36"/>
      <c r="I25" s="30" t="s">
        <v>25</v>
      </c>
      <c r="J25" s="25" t="s">
        <v>1</v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">
        <v>33</v>
      </c>
      <c r="F26" s="36"/>
      <c r="G26" s="36"/>
      <c r="H26" s="36"/>
      <c r="I26" s="30" t="s">
        <v>27</v>
      </c>
      <c r="J26" s="25" t="s">
        <v>1</v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34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35</v>
      </c>
      <c r="E32" s="36"/>
      <c r="F32" s="36"/>
      <c r="G32" s="36"/>
      <c r="H32" s="36"/>
      <c r="I32" s="36"/>
      <c r="J32" s="94">
        <f>ROUND(J121,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37</v>
      </c>
      <c r="G34" s="36"/>
      <c r="H34" s="36"/>
      <c r="I34" s="41" t="s">
        <v>36</v>
      </c>
      <c r="J34" s="41" t="s">
        <v>38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39</v>
      </c>
      <c r="E35" s="30" t="s">
        <v>40</v>
      </c>
      <c r="F35" s="133">
        <f>ROUND((SUM(BE121:BE138)),  2)</f>
        <v>0</v>
      </c>
      <c r="G35" s="36"/>
      <c r="H35" s="36"/>
      <c r="I35" s="134">
        <v>0.20999999999999999</v>
      </c>
      <c r="J35" s="133">
        <f>ROUND(((SUM(BE121:BE138))*I35),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41</v>
      </c>
      <c r="F36" s="133">
        <f>ROUND((SUM(BF121:BF138)),  2)</f>
        <v>0</v>
      </c>
      <c r="G36" s="36"/>
      <c r="H36" s="36"/>
      <c r="I36" s="134">
        <v>0.14999999999999999</v>
      </c>
      <c r="J36" s="133">
        <f>ROUND(((SUM(BF121:BF138))*I36),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33">
        <f>ROUND((SUM(BG121:BG138)),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43</v>
      </c>
      <c r="F38" s="133">
        <f>ROUND((SUM(BH121:BH138)),  2)</f>
        <v>0</v>
      </c>
      <c r="G38" s="36"/>
      <c r="H38" s="36"/>
      <c r="I38" s="134">
        <v>0.14999999999999999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44</v>
      </c>
      <c r="F39" s="133">
        <f>ROUND((SUM(BI121:BI138)),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45</v>
      </c>
      <c r="E41" s="79"/>
      <c r="F41" s="79"/>
      <c r="G41" s="137" t="s">
        <v>46</v>
      </c>
      <c r="H41" s="138" t="s">
        <v>47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48</v>
      </c>
      <c r="E50" s="55"/>
      <c r="F50" s="55"/>
      <c r="G50" s="54" t="s">
        <v>49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50</v>
      </c>
      <c r="E61" s="39"/>
      <c r="F61" s="141" t="s">
        <v>51</v>
      </c>
      <c r="G61" s="56" t="s">
        <v>50</v>
      </c>
      <c r="H61" s="39"/>
      <c r="I61" s="39"/>
      <c r="J61" s="142" t="s">
        <v>51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52</v>
      </c>
      <c r="E65" s="57"/>
      <c r="F65" s="57"/>
      <c r="G65" s="54" t="s">
        <v>53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50</v>
      </c>
      <c r="E76" s="39"/>
      <c r="F76" s="141" t="s">
        <v>51</v>
      </c>
      <c r="G76" s="56" t="s">
        <v>50</v>
      </c>
      <c r="H76" s="39"/>
      <c r="I76" s="39"/>
      <c r="J76" s="142" t="s">
        <v>51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Oprava staničních kolejí v žst. Rakšice - kolej č.3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114</v>
      </c>
      <c r="L86" s="20"/>
    </row>
    <row r="87" s="2" customFormat="1" ht="16.5" customHeight="1">
      <c r="A87" s="36"/>
      <c r="B87" s="37"/>
      <c r="C87" s="36"/>
      <c r="D87" s="36"/>
      <c r="E87" s="127" t="s">
        <v>635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116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03.2 - VON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>žst. Rakšice</v>
      </c>
      <c r="G91" s="36"/>
      <c r="H91" s="36"/>
      <c r="I91" s="30" t="s">
        <v>22</v>
      </c>
      <c r="J91" s="67" t="str">
        <f>IF(J14="","",J14)</f>
        <v>26. 5. 2020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 xml:space="preserve"> </v>
      </c>
      <c r="G93" s="36"/>
      <c r="H93" s="36"/>
      <c r="I93" s="30" t="s">
        <v>30</v>
      </c>
      <c r="J93" s="34" t="str">
        <f>E23</f>
        <v xml:space="preserve"> 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28</v>
      </c>
      <c r="D94" s="36"/>
      <c r="E94" s="36"/>
      <c r="F94" s="25" t="str">
        <f>IF(E20="","",E20)</f>
        <v>Vyplň údaj</v>
      </c>
      <c r="G94" s="36"/>
      <c r="H94" s="36"/>
      <c r="I94" s="30" t="s">
        <v>32</v>
      </c>
      <c r="J94" s="34" t="str">
        <f>E26</f>
        <v>Ondřej Bozek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119</v>
      </c>
      <c r="D96" s="135"/>
      <c r="E96" s="135"/>
      <c r="F96" s="135"/>
      <c r="G96" s="135"/>
      <c r="H96" s="135"/>
      <c r="I96" s="135"/>
      <c r="J96" s="144" t="s">
        <v>120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121</v>
      </c>
      <c r="D98" s="36"/>
      <c r="E98" s="36"/>
      <c r="F98" s="36"/>
      <c r="G98" s="36"/>
      <c r="H98" s="36"/>
      <c r="I98" s="36"/>
      <c r="J98" s="94">
        <f>J121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122</v>
      </c>
    </row>
    <row r="99" s="9" customFormat="1" ht="24.96" customHeight="1">
      <c r="A99" s="9"/>
      <c r="B99" s="146"/>
      <c r="C99" s="9"/>
      <c r="D99" s="147" t="s">
        <v>706</v>
      </c>
      <c r="E99" s="148"/>
      <c r="F99" s="148"/>
      <c r="G99" s="148"/>
      <c r="H99" s="148"/>
      <c r="I99" s="148"/>
      <c r="J99" s="149">
        <f>J122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6"/>
      <c r="D100" s="36"/>
      <c r="E100" s="36"/>
      <c r="F100" s="36"/>
      <c r="G100" s="36"/>
      <c r="H100" s="36"/>
      <c r="I100" s="36"/>
      <c r="J100" s="36"/>
      <c r="K100" s="36"/>
      <c r="L100" s="53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3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125</v>
      </c>
      <c r="D106" s="36"/>
      <c r="E106" s="36"/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6"/>
      <c r="D107" s="36"/>
      <c r="E107" s="36"/>
      <c r="F107" s="36"/>
      <c r="G107" s="36"/>
      <c r="H107" s="36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6"/>
      <c r="D109" s="36"/>
      <c r="E109" s="127" t="str">
        <f>E7</f>
        <v>Oprava staničních kolejí v žst. Rakšice - kolej č.3</v>
      </c>
      <c r="F109" s="30"/>
      <c r="G109" s="30"/>
      <c r="H109" s="30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20"/>
      <c r="C110" s="30" t="s">
        <v>114</v>
      </c>
      <c r="L110" s="20"/>
    </row>
    <row r="111" s="2" customFormat="1" ht="16.5" customHeight="1">
      <c r="A111" s="36"/>
      <c r="B111" s="37"/>
      <c r="C111" s="36"/>
      <c r="D111" s="36"/>
      <c r="E111" s="127" t="s">
        <v>635</v>
      </c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116</v>
      </c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6"/>
      <c r="D113" s="36"/>
      <c r="E113" s="65" t="str">
        <f>E11</f>
        <v>03.2 - VON</v>
      </c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6"/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6"/>
      <c r="E115" s="36"/>
      <c r="F115" s="25" t="str">
        <f>F14</f>
        <v>žst. Rakšice</v>
      </c>
      <c r="G115" s="36"/>
      <c r="H115" s="36"/>
      <c r="I115" s="30" t="s">
        <v>22</v>
      </c>
      <c r="J115" s="67" t="str">
        <f>IF(J14="","",J14)</f>
        <v>26. 5. 2020</v>
      </c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6"/>
      <c r="E117" s="36"/>
      <c r="F117" s="25" t="str">
        <f>E17</f>
        <v xml:space="preserve"> </v>
      </c>
      <c r="G117" s="36"/>
      <c r="H117" s="36"/>
      <c r="I117" s="30" t="s">
        <v>30</v>
      </c>
      <c r="J117" s="34" t="str">
        <f>E23</f>
        <v xml:space="preserve"> </v>
      </c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28</v>
      </c>
      <c r="D118" s="36"/>
      <c r="E118" s="36"/>
      <c r="F118" s="25" t="str">
        <f>IF(E20="","",E20)</f>
        <v>Vyplň údaj</v>
      </c>
      <c r="G118" s="36"/>
      <c r="H118" s="36"/>
      <c r="I118" s="30" t="s">
        <v>32</v>
      </c>
      <c r="J118" s="34" t="str">
        <f>E26</f>
        <v>Ondřej Bozek</v>
      </c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6"/>
      <c r="D119" s="36"/>
      <c r="E119" s="36"/>
      <c r="F119" s="36"/>
      <c r="G119" s="36"/>
      <c r="H119" s="36"/>
      <c r="I119" s="36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1" customFormat="1" ht="29.28" customHeight="1">
      <c r="A120" s="154"/>
      <c r="B120" s="155"/>
      <c r="C120" s="156" t="s">
        <v>126</v>
      </c>
      <c r="D120" s="157" t="s">
        <v>60</v>
      </c>
      <c r="E120" s="157" t="s">
        <v>56</v>
      </c>
      <c r="F120" s="157" t="s">
        <v>57</v>
      </c>
      <c r="G120" s="157" t="s">
        <v>127</v>
      </c>
      <c r="H120" s="157" t="s">
        <v>128</v>
      </c>
      <c r="I120" s="157" t="s">
        <v>129</v>
      </c>
      <c r="J120" s="157" t="s">
        <v>120</v>
      </c>
      <c r="K120" s="158" t="s">
        <v>130</v>
      </c>
      <c r="L120" s="159"/>
      <c r="M120" s="84" t="s">
        <v>1</v>
      </c>
      <c r="N120" s="85" t="s">
        <v>39</v>
      </c>
      <c r="O120" s="85" t="s">
        <v>131</v>
      </c>
      <c r="P120" s="85" t="s">
        <v>132</v>
      </c>
      <c r="Q120" s="85" t="s">
        <v>133</v>
      </c>
      <c r="R120" s="85" t="s">
        <v>134</v>
      </c>
      <c r="S120" s="85" t="s">
        <v>135</v>
      </c>
      <c r="T120" s="86" t="s">
        <v>136</v>
      </c>
      <c r="U120" s="154"/>
      <c r="V120" s="154"/>
      <c r="W120" s="154"/>
      <c r="X120" s="154"/>
      <c r="Y120" s="154"/>
      <c r="Z120" s="154"/>
      <c r="AA120" s="154"/>
      <c r="AB120" s="154"/>
      <c r="AC120" s="154"/>
      <c r="AD120" s="154"/>
      <c r="AE120" s="154"/>
    </row>
    <row r="121" s="2" customFormat="1" ht="22.8" customHeight="1">
      <c r="A121" s="36"/>
      <c r="B121" s="37"/>
      <c r="C121" s="91" t="s">
        <v>137</v>
      </c>
      <c r="D121" s="36"/>
      <c r="E121" s="36"/>
      <c r="F121" s="36"/>
      <c r="G121" s="36"/>
      <c r="H121" s="36"/>
      <c r="I121" s="36"/>
      <c r="J121" s="160">
        <f>BK121</f>
        <v>0</v>
      </c>
      <c r="K121" s="36"/>
      <c r="L121" s="37"/>
      <c r="M121" s="87"/>
      <c r="N121" s="71"/>
      <c r="O121" s="88"/>
      <c r="P121" s="161">
        <f>P122</f>
        <v>0</v>
      </c>
      <c r="Q121" s="88"/>
      <c r="R121" s="161">
        <f>R122</f>
        <v>0</v>
      </c>
      <c r="S121" s="88"/>
      <c r="T121" s="162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7" t="s">
        <v>74</v>
      </c>
      <c r="AU121" s="17" t="s">
        <v>122</v>
      </c>
      <c r="BK121" s="163">
        <f>BK122</f>
        <v>0</v>
      </c>
    </row>
    <row r="122" s="12" customFormat="1" ht="25.92" customHeight="1">
      <c r="A122" s="12"/>
      <c r="B122" s="164"/>
      <c r="C122" s="12"/>
      <c r="D122" s="165" t="s">
        <v>74</v>
      </c>
      <c r="E122" s="166" t="s">
        <v>707</v>
      </c>
      <c r="F122" s="166" t="s">
        <v>708</v>
      </c>
      <c r="G122" s="12"/>
      <c r="H122" s="12"/>
      <c r="I122" s="167"/>
      <c r="J122" s="168">
        <f>BK122</f>
        <v>0</v>
      </c>
      <c r="K122" s="12"/>
      <c r="L122" s="164"/>
      <c r="M122" s="169"/>
      <c r="N122" s="170"/>
      <c r="O122" s="170"/>
      <c r="P122" s="171">
        <f>SUM(P123:P138)</f>
        <v>0</v>
      </c>
      <c r="Q122" s="170"/>
      <c r="R122" s="171">
        <f>SUM(R123:R138)</f>
        <v>0</v>
      </c>
      <c r="S122" s="170"/>
      <c r="T122" s="172">
        <f>SUM(T123:T138)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65" t="s">
        <v>141</v>
      </c>
      <c r="AT122" s="173" t="s">
        <v>74</v>
      </c>
      <c r="AU122" s="173" t="s">
        <v>75</v>
      </c>
      <c r="AY122" s="165" t="s">
        <v>140</v>
      </c>
      <c r="BK122" s="174">
        <f>SUM(BK123:BK138)</f>
        <v>0</v>
      </c>
    </row>
    <row r="123" s="2" customFormat="1" ht="37.8" customHeight="1">
      <c r="A123" s="36"/>
      <c r="B123" s="177"/>
      <c r="C123" s="178" t="s">
        <v>82</v>
      </c>
      <c r="D123" s="178" t="s">
        <v>143</v>
      </c>
      <c r="E123" s="179" t="s">
        <v>709</v>
      </c>
      <c r="F123" s="180" t="s">
        <v>710</v>
      </c>
      <c r="G123" s="181" t="s">
        <v>185</v>
      </c>
      <c r="H123" s="182">
        <v>2</v>
      </c>
      <c r="I123" s="183"/>
      <c r="J123" s="184">
        <f>ROUND(I123*H123,2)</f>
        <v>0</v>
      </c>
      <c r="K123" s="180" t="s">
        <v>147</v>
      </c>
      <c r="L123" s="37"/>
      <c r="M123" s="185" t="s">
        <v>1</v>
      </c>
      <c r="N123" s="186" t="s">
        <v>40</v>
      </c>
      <c r="O123" s="75"/>
      <c r="P123" s="187">
        <f>O123*H123</f>
        <v>0</v>
      </c>
      <c r="Q123" s="187">
        <v>0</v>
      </c>
      <c r="R123" s="187">
        <f>Q123*H123</f>
        <v>0</v>
      </c>
      <c r="S123" s="187">
        <v>0</v>
      </c>
      <c r="T123" s="188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9" t="s">
        <v>148</v>
      </c>
      <c r="AT123" s="189" t="s">
        <v>143</v>
      </c>
      <c r="AU123" s="189" t="s">
        <v>82</v>
      </c>
      <c r="AY123" s="17" t="s">
        <v>140</v>
      </c>
      <c r="BE123" s="190">
        <f>IF(N123="základní",J123,0)</f>
        <v>0</v>
      </c>
      <c r="BF123" s="190">
        <f>IF(N123="snížená",J123,0)</f>
        <v>0</v>
      </c>
      <c r="BG123" s="190">
        <f>IF(N123="zákl. přenesená",J123,0)</f>
        <v>0</v>
      </c>
      <c r="BH123" s="190">
        <f>IF(N123="sníž. přenesená",J123,0)</f>
        <v>0</v>
      </c>
      <c r="BI123" s="190">
        <f>IF(N123="nulová",J123,0)</f>
        <v>0</v>
      </c>
      <c r="BJ123" s="17" t="s">
        <v>82</v>
      </c>
      <c r="BK123" s="190">
        <f>ROUND(I123*H123,2)</f>
        <v>0</v>
      </c>
      <c r="BL123" s="17" t="s">
        <v>148</v>
      </c>
      <c r="BM123" s="189" t="s">
        <v>711</v>
      </c>
    </row>
    <row r="124" s="13" customFormat="1">
      <c r="A124" s="13"/>
      <c r="B124" s="191"/>
      <c r="C124" s="13"/>
      <c r="D124" s="192" t="s">
        <v>150</v>
      </c>
      <c r="E124" s="193" t="s">
        <v>1</v>
      </c>
      <c r="F124" s="194" t="s">
        <v>712</v>
      </c>
      <c r="G124" s="13"/>
      <c r="H124" s="195">
        <v>1</v>
      </c>
      <c r="I124" s="196"/>
      <c r="J124" s="13"/>
      <c r="K124" s="13"/>
      <c r="L124" s="191"/>
      <c r="M124" s="197"/>
      <c r="N124" s="198"/>
      <c r="O124" s="198"/>
      <c r="P124" s="198"/>
      <c r="Q124" s="198"/>
      <c r="R124" s="198"/>
      <c r="S124" s="198"/>
      <c r="T124" s="19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93" t="s">
        <v>150</v>
      </c>
      <c r="AU124" s="193" t="s">
        <v>82</v>
      </c>
      <c r="AV124" s="13" t="s">
        <v>84</v>
      </c>
      <c r="AW124" s="13" t="s">
        <v>31</v>
      </c>
      <c r="AX124" s="13" t="s">
        <v>75</v>
      </c>
      <c r="AY124" s="193" t="s">
        <v>140</v>
      </c>
    </row>
    <row r="125" s="13" customFormat="1">
      <c r="A125" s="13"/>
      <c r="B125" s="191"/>
      <c r="C125" s="13"/>
      <c r="D125" s="192" t="s">
        <v>150</v>
      </c>
      <c r="E125" s="193" t="s">
        <v>1</v>
      </c>
      <c r="F125" s="194" t="s">
        <v>713</v>
      </c>
      <c r="G125" s="13"/>
      <c r="H125" s="195">
        <v>1</v>
      </c>
      <c r="I125" s="196"/>
      <c r="J125" s="13"/>
      <c r="K125" s="13"/>
      <c r="L125" s="191"/>
      <c r="M125" s="197"/>
      <c r="N125" s="198"/>
      <c r="O125" s="198"/>
      <c r="P125" s="198"/>
      <c r="Q125" s="198"/>
      <c r="R125" s="198"/>
      <c r="S125" s="198"/>
      <c r="T125" s="19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93" t="s">
        <v>150</v>
      </c>
      <c r="AU125" s="193" t="s">
        <v>82</v>
      </c>
      <c r="AV125" s="13" t="s">
        <v>84</v>
      </c>
      <c r="AW125" s="13" t="s">
        <v>31</v>
      </c>
      <c r="AX125" s="13" t="s">
        <v>75</v>
      </c>
      <c r="AY125" s="193" t="s">
        <v>140</v>
      </c>
    </row>
    <row r="126" s="14" customFormat="1">
      <c r="A126" s="14"/>
      <c r="B126" s="200"/>
      <c r="C126" s="14"/>
      <c r="D126" s="192" t="s">
        <v>150</v>
      </c>
      <c r="E126" s="201" t="s">
        <v>1</v>
      </c>
      <c r="F126" s="202" t="s">
        <v>154</v>
      </c>
      <c r="G126" s="14"/>
      <c r="H126" s="203">
        <v>2</v>
      </c>
      <c r="I126" s="204"/>
      <c r="J126" s="14"/>
      <c r="K126" s="14"/>
      <c r="L126" s="200"/>
      <c r="M126" s="205"/>
      <c r="N126" s="206"/>
      <c r="O126" s="206"/>
      <c r="P126" s="206"/>
      <c r="Q126" s="206"/>
      <c r="R126" s="206"/>
      <c r="S126" s="206"/>
      <c r="T126" s="20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01" t="s">
        <v>150</v>
      </c>
      <c r="AU126" s="201" t="s">
        <v>82</v>
      </c>
      <c r="AV126" s="14" t="s">
        <v>148</v>
      </c>
      <c r="AW126" s="14" t="s">
        <v>31</v>
      </c>
      <c r="AX126" s="14" t="s">
        <v>82</v>
      </c>
      <c r="AY126" s="201" t="s">
        <v>140</v>
      </c>
    </row>
    <row r="127" s="2" customFormat="1" ht="24.15" customHeight="1">
      <c r="A127" s="36"/>
      <c r="B127" s="177"/>
      <c r="C127" s="178" t="s">
        <v>84</v>
      </c>
      <c r="D127" s="178" t="s">
        <v>143</v>
      </c>
      <c r="E127" s="179" t="s">
        <v>714</v>
      </c>
      <c r="F127" s="180" t="s">
        <v>715</v>
      </c>
      <c r="G127" s="181" t="s">
        <v>716</v>
      </c>
      <c r="H127" s="229"/>
      <c r="I127" s="183"/>
      <c r="J127" s="184">
        <f>ROUND(I127*H127,2)</f>
        <v>0</v>
      </c>
      <c r="K127" s="180" t="s">
        <v>147</v>
      </c>
      <c r="L127" s="37"/>
      <c r="M127" s="185" t="s">
        <v>1</v>
      </c>
      <c r="N127" s="186" t="s">
        <v>40</v>
      </c>
      <c r="O127" s="75"/>
      <c r="P127" s="187">
        <f>O127*H127</f>
        <v>0</v>
      </c>
      <c r="Q127" s="187">
        <v>0</v>
      </c>
      <c r="R127" s="187">
        <f>Q127*H127</f>
        <v>0</v>
      </c>
      <c r="S127" s="187">
        <v>0</v>
      </c>
      <c r="T127" s="188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9" t="s">
        <v>148</v>
      </c>
      <c r="AT127" s="189" t="s">
        <v>143</v>
      </c>
      <c r="AU127" s="189" t="s">
        <v>82</v>
      </c>
      <c r="AY127" s="17" t="s">
        <v>140</v>
      </c>
      <c r="BE127" s="190">
        <f>IF(N127="základní",J127,0)</f>
        <v>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17" t="s">
        <v>82</v>
      </c>
      <c r="BK127" s="190">
        <f>ROUND(I127*H127,2)</f>
        <v>0</v>
      </c>
      <c r="BL127" s="17" t="s">
        <v>148</v>
      </c>
      <c r="BM127" s="189" t="s">
        <v>717</v>
      </c>
    </row>
    <row r="128" s="2" customFormat="1" ht="24.15" customHeight="1">
      <c r="A128" s="36"/>
      <c r="B128" s="177"/>
      <c r="C128" s="178" t="s">
        <v>161</v>
      </c>
      <c r="D128" s="178" t="s">
        <v>143</v>
      </c>
      <c r="E128" s="179" t="s">
        <v>718</v>
      </c>
      <c r="F128" s="180" t="s">
        <v>719</v>
      </c>
      <c r="G128" s="181" t="s">
        <v>716</v>
      </c>
      <c r="H128" s="229"/>
      <c r="I128" s="183"/>
      <c r="J128" s="184">
        <f>ROUND(I128*H128,2)</f>
        <v>0</v>
      </c>
      <c r="K128" s="180" t="s">
        <v>147</v>
      </c>
      <c r="L128" s="37"/>
      <c r="M128" s="185" t="s">
        <v>1</v>
      </c>
      <c r="N128" s="186" t="s">
        <v>40</v>
      </c>
      <c r="O128" s="75"/>
      <c r="P128" s="187">
        <f>O128*H128</f>
        <v>0</v>
      </c>
      <c r="Q128" s="187">
        <v>0</v>
      </c>
      <c r="R128" s="187">
        <f>Q128*H128</f>
        <v>0</v>
      </c>
      <c r="S128" s="187">
        <v>0</v>
      </c>
      <c r="T128" s="188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9" t="s">
        <v>148</v>
      </c>
      <c r="AT128" s="189" t="s">
        <v>143</v>
      </c>
      <c r="AU128" s="189" t="s">
        <v>82</v>
      </c>
      <c r="AY128" s="17" t="s">
        <v>140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17" t="s">
        <v>82</v>
      </c>
      <c r="BK128" s="190">
        <f>ROUND(I128*H128,2)</f>
        <v>0</v>
      </c>
      <c r="BL128" s="17" t="s">
        <v>148</v>
      </c>
      <c r="BM128" s="189" t="s">
        <v>720</v>
      </c>
    </row>
    <row r="129" s="2" customFormat="1" ht="24.15" customHeight="1">
      <c r="A129" s="36"/>
      <c r="B129" s="177"/>
      <c r="C129" s="178" t="s">
        <v>148</v>
      </c>
      <c r="D129" s="178" t="s">
        <v>143</v>
      </c>
      <c r="E129" s="179" t="s">
        <v>721</v>
      </c>
      <c r="F129" s="180" t="s">
        <v>722</v>
      </c>
      <c r="G129" s="181" t="s">
        <v>716</v>
      </c>
      <c r="H129" s="229"/>
      <c r="I129" s="183"/>
      <c r="J129" s="184">
        <f>ROUND(I129*H129,2)</f>
        <v>0</v>
      </c>
      <c r="K129" s="180" t="s">
        <v>147</v>
      </c>
      <c r="L129" s="37"/>
      <c r="M129" s="185" t="s">
        <v>1</v>
      </c>
      <c r="N129" s="186" t="s">
        <v>40</v>
      </c>
      <c r="O129" s="75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9" t="s">
        <v>148</v>
      </c>
      <c r="AT129" s="189" t="s">
        <v>143</v>
      </c>
      <c r="AU129" s="189" t="s">
        <v>82</v>
      </c>
      <c r="AY129" s="17" t="s">
        <v>140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7" t="s">
        <v>82</v>
      </c>
      <c r="BK129" s="190">
        <f>ROUND(I129*H129,2)</f>
        <v>0</v>
      </c>
      <c r="BL129" s="17" t="s">
        <v>148</v>
      </c>
      <c r="BM129" s="189" t="s">
        <v>723</v>
      </c>
    </row>
    <row r="130" s="2" customFormat="1" ht="37.8" customHeight="1">
      <c r="A130" s="36"/>
      <c r="B130" s="177"/>
      <c r="C130" s="178" t="s">
        <v>141</v>
      </c>
      <c r="D130" s="178" t="s">
        <v>143</v>
      </c>
      <c r="E130" s="179" t="s">
        <v>724</v>
      </c>
      <c r="F130" s="180" t="s">
        <v>725</v>
      </c>
      <c r="G130" s="181" t="s">
        <v>716</v>
      </c>
      <c r="H130" s="229"/>
      <c r="I130" s="183"/>
      <c r="J130" s="184">
        <f>ROUND(I130*H130,2)</f>
        <v>0</v>
      </c>
      <c r="K130" s="180" t="s">
        <v>147</v>
      </c>
      <c r="L130" s="37"/>
      <c r="M130" s="185" t="s">
        <v>1</v>
      </c>
      <c r="N130" s="186" t="s">
        <v>40</v>
      </c>
      <c r="O130" s="75"/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9" t="s">
        <v>148</v>
      </c>
      <c r="AT130" s="189" t="s">
        <v>143</v>
      </c>
      <c r="AU130" s="189" t="s">
        <v>82</v>
      </c>
      <c r="AY130" s="17" t="s">
        <v>140</v>
      </c>
      <c r="BE130" s="190">
        <f>IF(N130="základní",J130,0)</f>
        <v>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7" t="s">
        <v>82</v>
      </c>
      <c r="BK130" s="190">
        <f>ROUND(I130*H130,2)</f>
        <v>0</v>
      </c>
      <c r="BL130" s="17" t="s">
        <v>148</v>
      </c>
      <c r="BM130" s="189" t="s">
        <v>726</v>
      </c>
    </row>
    <row r="131" s="2" customFormat="1" ht="37.8" customHeight="1">
      <c r="A131" s="36"/>
      <c r="B131" s="177"/>
      <c r="C131" s="178" t="s">
        <v>182</v>
      </c>
      <c r="D131" s="178" t="s">
        <v>143</v>
      </c>
      <c r="E131" s="179" t="s">
        <v>727</v>
      </c>
      <c r="F131" s="180" t="s">
        <v>728</v>
      </c>
      <c r="G131" s="181" t="s">
        <v>716</v>
      </c>
      <c r="H131" s="229"/>
      <c r="I131" s="183"/>
      <c r="J131" s="184">
        <f>ROUND(I131*H131,2)</f>
        <v>0</v>
      </c>
      <c r="K131" s="180" t="s">
        <v>147</v>
      </c>
      <c r="L131" s="37"/>
      <c r="M131" s="185" t="s">
        <v>1</v>
      </c>
      <c r="N131" s="186" t="s">
        <v>40</v>
      </c>
      <c r="O131" s="75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9" t="s">
        <v>148</v>
      </c>
      <c r="AT131" s="189" t="s">
        <v>143</v>
      </c>
      <c r="AU131" s="189" t="s">
        <v>82</v>
      </c>
      <c r="AY131" s="17" t="s">
        <v>140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7" t="s">
        <v>82</v>
      </c>
      <c r="BK131" s="190">
        <f>ROUND(I131*H131,2)</f>
        <v>0</v>
      </c>
      <c r="BL131" s="17" t="s">
        <v>148</v>
      </c>
      <c r="BM131" s="189" t="s">
        <v>729</v>
      </c>
    </row>
    <row r="132" s="2" customFormat="1" ht="49.05" customHeight="1">
      <c r="A132" s="36"/>
      <c r="B132" s="177"/>
      <c r="C132" s="178" t="s">
        <v>189</v>
      </c>
      <c r="D132" s="178" t="s">
        <v>143</v>
      </c>
      <c r="E132" s="179" t="s">
        <v>730</v>
      </c>
      <c r="F132" s="180" t="s">
        <v>731</v>
      </c>
      <c r="G132" s="181" t="s">
        <v>716</v>
      </c>
      <c r="H132" s="229"/>
      <c r="I132" s="183"/>
      <c r="J132" s="184">
        <f>ROUND(I132*H132,2)</f>
        <v>0</v>
      </c>
      <c r="K132" s="180" t="s">
        <v>147</v>
      </c>
      <c r="L132" s="37"/>
      <c r="M132" s="185" t="s">
        <v>1</v>
      </c>
      <c r="N132" s="186" t="s">
        <v>40</v>
      </c>
      <c r="O132" s="75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9" t="s">
        <v>148</v>
      </c>
      <c r="AT132" s="189" t="s">
        <v>143</v>
      </c>
      <c r="AU132" s="189" t="s">
        <v>82</v>
      </c>
      <c r="AY132" s="17" t="s">
        <v>140</v>
      </c>
      <c r="BE132" s="190">
        <f>IF(N132="základní",J132,0)</f>
        <v>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17" t="s">
        <v>82</v>
      </c>
      <c r="BK132" s="190">
        <f>ROUND(I132*H132,2)</f>
        <v>0</v>
      </c>
      <c r="BL132" s="17" t="s">
        <v>148</v>
      </c>
      <c r="BM132" s="189" t="s">
        <v>732</v>
      </c>
    </row>
    <row r="133" s="2" customFormat="1" ht="37.8" customHeight="1">
      <c r="A133" s="36"/>
      <c r="B133" s="177"/>
      <c r="C133" s="178" t="s">
        <v>165</v>
      </c>
      <c r="D133" s="178" t="s">
        <v>143</v>
      </c>
      <c r="E133" s="179" t="s">
        <v>733</v>
      </c>
      <c r="F133" s="180" t="s">
        <v>734</v>
      </c>
      <c r="G133" s="181" t="s">
        <v>716</v>
      </c>
      <c r="H133" s="229"/>
      <c r="I133" s="183"/>
      <c r="J133" s="184">
        <f>ROUND(I133*H133,2)</f>
        <v>0</v>
      </c>
      <c r="K133" s="180" t="s">
        <v>147</v>
      </c>
      <c r="L133" s="37"/>
      <c r="M133" s="185" t="s">
        <v>1</v>
      </c>
      <c r="N133" s="186" t="s">
        <v>40</v>
      </c>
      <c r="O133" s="75"/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9" t="s">
        <v>148</v>
      </c>
      <c r="AT133" s="189" t="s">
        <v>143</v>
      </c>
      <c r="AU133" s="189" t="s">
        <v>82</v>
      </c>
      <c r="AY133" s="17" t="s">
        <v>140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7" t="s">
        <v>82</v>
      </c>
      <c r="BK133" s="190">
        <f>ROUND(I133*H133,2)</f>
        <v>0</v>
      </c>
      <c r="BL133" s="17" t="s">
        <v>148</v>
      </c>
      <c r="BM133" s="189" t="s">
        <v>735</v>
      </c>
    </row>
    <row r="134" s="13" customFormat="1">
      <c r="A134" s="13"/>
      <c r="B134" s="191"/>
      <c r="C134" s="13"/>
      <c r="D134" s="192" t="s">
        <v>150</v>
      </c>
      <c r="E134" s="13"/>
      <c r="F134" s="194" t="s">
        <v>736</v>
      </c>
      <c r="G134" s="13"/>
      <c r="H134" s="195">
        <v>2.5</v>
      </c>
      <c r="I134" s="196"/>
      <c r="J134" s="13"/>
      <c r="K134" s="13"/>
      <c r="L134" s="191"/>
      <c r="M134" s="197"/>
      <c r="N134" s="198"/>
      <c r="O134" s="198"/>
      <c r="P134" s="198"/>
      <c r="Q134" s="198"/>
      <c r="R134" s="198"/>
      <c r="S134" s="198"/>
      <c r="T134" s="19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3" t="s">
        <v>150</v>
      </c>
      <c r="AU134" s="193" t="s">
        <v>82</v>
      </c>
      <c r="AV134" s="13" t="s">
        <v>84</v>
      </c>
      <c r="AW134" s="13" t="s">
        <v>3</v>
      </c>
      <c r="AX134" s="13" t="s">
        <v>82</v>
      </c>
      <c r="AY134" s="193" t="s">
        <v>140</v>
      </c>
    </row>
    <row r="135" s="2" customFormat="1" ht="24.15" customHeight="1">
      <c r="A135" s="36"/>
      <c r="B135" s="177"/>
      <c r="C135" s="178" t="s">
        <v>198</v>
      </c>
      <c r="D135" s="178" t="s">
        <v>143</v>
      </c>
      <c r="E135" s="179" t="s">
        <v>737</v>
      </c>
      <c r="F135" s="180" t="s">
        <v>738</v>
      </c>
      <c r="G135" s="181" t="s">
        <v>739</v>
      </c>
      <c r="H135" s="182">
        <v>15</v>
      </c>
      <c r="I135" s="183"/>
      <c r="J135" s="184">
        <f>ROUND(I135*H135,2)</f>
        <v>0</v>
      </c>
      <c r="K135" s="180" t="s">
        <v>147</v>
      </c>
      <c r="L135" s="37"/>
      <c r="M135" s="185" t="s">
        <v>1</v>
      </c>
      <c r="N135" s="186" t="s">
        <v>40</v>
      </c>
      <c r="O135" s="75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9" t="s">
        <v>148</v>
      </c>
      <c r="AT135" s="189" t="s">
        <v>143</v>
      </c>
      <c r="AU135" s="189" t="s">
        <v>82</v>
      </c>
      <c r="AY135" s="17" t="s">
        <v>140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7" t="s">
        <v>82</v>
      </c>
      <c r="BK135" s="190">
        <f>ROUND(I135*H135,2)</f>
        <v>0</v>
      </c>
      <c r="BL135" s="17" t="s">
        <v>148</v>
      </c>
      <c r="BM135" s="189" t="s">
        <v>740</v>
      </c>
    </row>
    <row r="136" s="2" customFormat="1" ht="24.15" customHeight="1">
      <c r="A136" s="36"/>
      <c r="B136" s="177"/>
      <c r="C136" s="178" t="s">
        <v>203</v>
      </c>
      <c r="D136" s="178" t="s">
        <v>143</v>
      </c>
      <c r="E136" s="179" t="s">
        <v>741</v>
      </c>
      <c r="F136" s="180" t="s">
        <v>742</v>
      </c>
      <c r="G136" s="181" t="s">
        <v>716</v>
      </c>
      <c r="H136" s="229"/>
      <c r="I136" s="183"/>
      <c r="J136" s="184">
        <f>ROUND(I136*H136,2)</f>
        <v>0</v>
      </c>
      <c r="K136" s="180" t="s">
        <v>147</v>
      </c>
      <c r="L136" s="37"/>
      <c r="M136" s="185" t="s">
        <v>1</v>
      </c>
      <c r="N136" s="186" t="s">
        <v>40</v>
      </c>
      <c r="O136" s="75"/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9" t="s">
        <v>148</v>
      </c>
      <c r="AT136" s="189" t="s">
        <v>143</v>
      </c>
      <c r="AU136" s="189" t="s">
        <v>82</v>
      </c>
      <c r="AY136" s="17" t="s">
        <v>140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7" t="s">
        <v>82</v>
      </c>
      <c r="BK136" s="190">
        <f>ROUND(I136*H136,2)</f>
        <v>0</v>
      </c>
      <c r="BL136" s="17" t="s">
        <v>148</v>
      </c>
      <c r="BM136" s="189" t="s">
        <v>743</v>
      </c>
    </row>
    <row r="137" s="2" customFormat="1" ht="49.05" customHeight="1">
      <c r="A137" s="36"/>
      <c r="B137" s="177"/>
      <c r="C137" s="178" t="s">
        <v>211</v>
      </c>
      <c r="D137" s="178" t="s">
        <v>143</v>
      </c>
      <c r="E137" s="179" t="s">
        <v>744</v>
      </c>
      <c r="F137" s="180" t="s">
        <v>745</v>
      </c>
      <c r="G137" s="181" t="s">
        <v>146</v>
      </c>
      <c r="H137" s="182">
        <v>582</v>
      </c>
      <c r="I137" s="183"/>
      <c r="J137" s="184">
        <f>ROUND(I137*H137,2)</f>
        <v>0</v>
      </c>
      <c r="K137" s="180" t="s">
        <v>147</v>
      </c>
      <c r="L137" s="37"/>
      <c r="M137" s="185" t="s">
        <v>1</v>
      </c>
      <c r="N137" s="186" t="s">
        <v>40</v>
      </c>
      <c r="O137" s="75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9" t="s">
        <v>148</v>
      </c>
      <c r="AT137" s="189" t="s">
        <v>143</v>
      </c>
      <c r="AU137" s="189" t="s">
        <v>82</v>
      </c>
      <c r="AY137" s="17" t="s">
        <v>140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7" t="s">
        <v>82</v>
      </c>
      <c r="BK137" s="190">
        <f>ROUND(I137*H137,2)</f>
        <v>0</v>
      </c>
      <c r="BL137" s="17" t="s">
        <v>148</v>
      </c>
      <c r="BM137" s="189" t="s">
        <v>746</v>
      </c>
    </row>
    <row r="138" s="2" customFormat="1" ht="24.15" customHeight="1">
      <c r="A138" s="36"/>
      <c r="B138" s="177"/>
      <c r="C138" s="178" t="s">
        <v>217</v>
      </c>
      <c r="D138" s="178" t="s">
        <v>143</v>
      </c>
      <c r="E138" s="179" t="s">
        <v>747</v>
      </c>
      <c r="F138" s="180" t="s">
        <v>748</v>
      </c>
      <c r="G138" s="181" t="s">
        <v>749</v>
      </c>
      <c r="H138" s="182">
        <v>300</v>
      </c>
      <c r="I138" s="183"/>
      <c r="J138" s="184">
        <f>ROUND(I138*H138,2)</f>
        <v>0</v>
      </c>
      <c r="K138" s="180" t="s">
        <v>147</v>
      </c>
      <c r="L138" s="37"/>
      <c r="M138" s="230" t="s">
        <v>1</v>
      </c>
      <c r="N138" s="231" t="s">
        <v>40</v>
      </c>
      <c r="O138" s="232"/>
      <c r="P138" s="233">
        <f>O138*H138</f>
        <v>0</v>
      </c>
      <c r="Q138" s="233">
        <v>0</v>
      </c>
      <c r="R138" s="233">
        <f>Q138*H138</f>
        <v>0</v>
      </c>
      <c r="S138" s="233">
        <v>0</v>
      </c>
      <c r="T138" s="234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9" t="s">
        <v>148</v>
      </c>
      <c r="AT138" s="189" t="s">
        <v>143</v>
      </c>
      <c r="AU138" s="189" t="s">
        <v>82</v>
      </c>
      <c r="AY138" s="17" t="s">
        <v>140</v>
      </c>
      <c r="BE138" s="190">
        <f>IF(N138="základní",J138,0)</f>
        <v>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7" t="s">
        <v>82</v>
      </c>
      <c r="BK138" s="190">
        <f>ROUND(I138*H138,2)</f>
        <v>0</v>
      </c>
      <c r="BL138" s="17" t="s">
        <v>148</v>
      </c>
      <c r="BM138" s="189" t="s">
        <v>750</v>
      </c>
    </row>
    <row r="139" s="2" customFormat="1" ht="6.96" customHeight="1">
      <c r="A139" s="36"/>
      <c r="B139" s="58"/>
      <c r="C139" s="59"/>
      <c r="D139" s="59"/>
      <c r="E139" s="59"/>
      <c r="F139" s="59"/>
      <c r="G139" s="59"/>
      <c r="H139" s="59"/>
      <c r="I139" s="59"/>
      <c r="J139" s="59"/>
      <c r="K139" s="59"/>
      <c r="L139" s="37"/>
      <c r="M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</row>
  </sheetData>
  <autoFilter ref="C120:K13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112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="1" customFormat="1" ht="24.96" customHeight="1">
      <c r="B4" s="20"/>
      <c r="D4" s="21" t="s">
        <v>113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Oprava staničních kolejí v žst. Rakšice - kolej č.3</v>
      </c>
      <c r="F7" s="30"/>
      <c r="G7" s="30"/>
      <c r="H7" s="30"/>
      <c r="L7" s="20"/>
    </row>
    <row r="8" s="1" customFormat="1" ht="12" customHeight="1">
      <c r="B8" s="20"/>
      <c r="D8" s="30" t="s">
        <v>114</v>
      </c>
      <c r="L8" s="20"/>
    </row>
    <row r="9" s="2" customFormat="1" ht="16.5" customHeight="1">
      <c r="A9" s="36"/>
      <c r="B9" s="37"/>
      <c r="C9" s="36"/>
      <c r="D9" s="36"/>
      <c r="E9" s="127" t="s">
        <v>751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116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752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26. 5. 2020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tr">
        <f>IF('Rekapitulace stavby'!AN10="","",'Rekapitulace stavby'!AN10)</f>
        <v/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tr">
        <f>IF('Rekapitulace stavby'!E11="","",'Rekapitulace stavby'!E11)</f>
        <v xml:space="preserve"> </v>
      </c>
      <c r="F17" s="36"/>
      <c r="G17" s="36"/>
      <c r="H17" s="36"/>
      <c r="I17" s="30" t="s">
        <v>27</v>
      </c>
      <c r="J17" s="25" t="str">
        <f>IF('Rekapitulace stavby'!AN11="","",'Rekapitulace stavby'!AN11)</f>
        <v/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28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27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30</v>
      </c>
      <c r="E22" s="36"/>
      <c r="F22" s="36"/>
      <c r="G22" s="36"/>
      <c r="H22" s="36"/>
      <c r="I22" s="30" t="s">
        <v>25</v>
      </c>
      <c r="J22" s="25" t="str">
        <f>IF('Rekapitulace stavby'!AN16="","",'Rekapitulace stavby'!AN16)</f>
        <v/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tr">
        <f>IF('Rekapitulace stavby'!E17="","",'Rekapitulace stavby'!E17)</f>
        <v xml:space="preserve"> </v>
      </c>
      <c r="F23" s="36"/>
      <c r="G23" s="36"/>
      <c r="H23" s="36"/>
      <c r="I23" s="30" t="s">
        <v>27</v>
      </c>
      <c r="J23" s="25" t="str">
        <f>IF('Rekapitulace stavby'!AN17="","",'Rekapitulace stavby'!AN17)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32</v>
      </c>
      <c r="E25" s="36"/>
      <c r="F25" s="36"/>
      <c r="G25" s="36"/>
      <c r="H25" s="36"/>
      <c r="I25" s="30" t="s">
        <v>25</v>
      </c>
      <c r="J25" s="25" t="s">
        <v>1</v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">
        <v>33</v>
      </c>
      <c r="F26" s="36"/>
      <c r="G26" s="36"/>
      <c r="H26" s="36"/>
      <c r="I26" s="30" t="s">
        <v>27</v>
      </c>
      <c r="J26" s="25" t="s">
        <v>1</v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34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35</v>
      </c>
      <c r="E32" s="36"/>
      <c r="F32" s="36"/>
      <c r="G32" s="36"/>
      <c r="H32" s="36"/>
      <c r="I32" s="36"/>
      <c r="J32" s="94">
        <f>ROUND(J121,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37</v>
      </c>
      <c r="G34" s="36"/>
      <c r="H34" s="36"/>
      <c r="I34" s="41" t="s">
        <v>36</v>
      </c>
      <c r="J34" s="41" t="s">
        <v>38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39</v>
      </c>
      <c r="E35" s="30" t="s">
        <v>40</v>
      </c>
      <c r="F35" s="133">
        <f>ROUND((SUM(BE121:BE126)),  2)</f>
        <v>0</v>
      </c>
      <c r="G35" s="36"/>
      <c r="H35" s="36"/>
      <c r="I35" s="134">
        <v>0.20999999999999999</v>
      </c>
      <c r="J35" s="133">
        <f>ROUND(((SUM(BE121:BE126))*I35),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41</v>
      </c>
      <c r="F36" s="133">
        <f>ROUND((SUM(BF121:BF126)),  2)</f>
        <v>0</v>
      </c>
      <c r="G36" s="36"/>
      <c r="H36" s="36"/>
      <c r="I36" s="134">
        <v>0.14999999999999999</v>
      </c>
      <c r="J36" s="133">
        <f>ROUND(((SUM(BF121:BF126))*I36),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33">
        <f>ROUND((SUM(BG121:BG126)),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43</v>
      </c>
      <c r="F38" s="133">
        <f>ROUND((SUM(BH121:BH126)),  2)</f>
        <v>0</v>
      </c>
      <c r="G38" s="36"/>
      <c r="H38" s="36"/>
      <c r="I38" s="134">
        <v>0.14999999999999999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44</v>
      </c>
      <c r="F39" s="133">
        <f>ROUND((SUM(BI121:BI126)),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45</v>
      </c>
      <c r="E41" s="79"/>
      <c r="F41" s="79"/>
      <c r="G41" s="137" t="s">
        <v>46</v>
      </c>
      <c r="H41" s="138" t="s">
        <v>47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48</v>
      </c>
      <c r="E50" s="55"/>
      <c r="F50" s="55"/>
      <c r="G50" s="54" t="s">
        <v>49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50</v>
      </c>
      <c r="E61" s="39"/>
      <c r="F61" s="141" t="s">
        <v>51</v>
      </c>
      <c r="G61" s="56" t="s">
        <v>50</v>
      </c>
      <c r="H61" s="39"/>
      <c r="I61" s="39"/>
      <c r="J61" s="142" t="s">
        <v>51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52</v>
      </c>
      <c r="E65" s="57"/>
      <c r="F65" s="57"/>
      <c r="G65" s="54" t="s">
        <v>53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50</v>
      </c>
      <c r="E76" s="39"/>
      <c r="F76" s="141" t="s">
        <v>51</v>
      </c>
      <c r="G76" s="56" t="s">
        <v>50</v>
      </c>
      <c r="H76" s="39"/>
      <c r="I76" s="39"/>
      <c r="J76" s="142" t="s">
        <v>51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Oprava staničních kolejí v žst. Rakšice - kolej č.3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114</v>
      </c>
      <c r="L86" s="20"/>
    </row>
    <row r="87" s="2" customFormat="1" ht="16.5" customHeight="1">
      <c r="A87" s="36"/>
      <c r="B87" s="37"/>
      <c r="C87" s="36"/>
      <c r="D87" s="36"/>
      <c r="E87" s="127" t="s">
        <v>751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116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02.1 - SSZT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>žst. Rakšice</v>
      </c>
      <c r="G91" s="36"/>
      <c r="H91" s="36"/>
      <c r="I91" s="30" t="s">
        <v>22</v>
      </c>
      <c r="J91" s="67" t="str">
        <f>IF(J14="","",J14)</f>
        <v>26. 5. 2020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 xml:space="preserve"> </v>
      </c>
      <c r="G93" s="36"/>
      <c r="H93" s="36"/>
      <c r="I93" s="30" t="s">
        <v>30</v>
      </c>
      <c r="J93" s="34" t="str">
        <f>E23</f>
        <v xml:space="preserve"> 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28</v>
      </c>
      <c r="D94" s="36"/>
      <c r="E94" s="36"/>
      <c r="F94" s="25" t="str">
        <f>IF(E20="","",E20)</f>
        <v>Vyplň údaj</v>
      </c>
      <c r="G94" s="36"/>
      <c r="H94" s="36"/>
      <c r="I94" s="30" t="s">
        <v>32</v>
      </c>
      <c r="J94" s="34" t="str">
        <f>E26</f>
        <v>Ondřej Bozek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119</v>
      </c>
      <c r="D96" s="135"/>
      <c r="E96" s="135"/>
      <c r="F96" s="135"/>
      <c r="G96" s="135"/>
      <c r="H96" s="135"/>
      <c r="I96" s="135"/>
      <c r="J96" s="144" t="s">
        <v>120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121</v>
      </c>
      <c r="D98" s="36"/>
      <c r="E98" s="36"/>
      <c r="F98" s="36"/>
      <c r="G98" s="36"/>
      <c r="H98" s="36"/>
      <c r="I98" s="36"/>
      <c r="J98" s="94">
        <f>J121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122</v>
      </c>
    </row>
    <row r="99" s="9" customFormat="1" ht="24.96" customHeight="1">
      <c r="A99" s="9"/>
      <c r="B99" s="146"/>
      <c r="C99" s="9"/>
      <c r="D99" s="147" t="s">
        <v>570</v>
      </c>
      <c r="E99" s="148"/>
      <c r="F99" s="148"/>
      <c r="G99" s="148"/>
      <c r="H99" s="148"/>
      <c r="I99" s="148"/>
      <c r="J99" s="149">
        <f>J122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6"/>
      <c r="D100" s="36"/>
      <c r="E100" s="36"/>
      <c r="F100" s="36"/>
      <c r="G100" s="36"/>
      <c r="H100" s="36"/>
      <c r="I100" s="36"/>
      <c r="J100" s="36"/>
      <c r="K100" s="36"/>
      <c r="L100" s="53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3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125</v>
      </c>
      <c r="D106" s="36"/>
      <c r="E106" s="36"/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6"/>
      <c r="D107" s="36"/>
      <c r="E107" s="36"/>
      <c r="F107" s="36"/>
      <c r="G107" s="36"/>
      <c r="H107" s="36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6"/>
      <c r="D109" s="36"/>
      <c r="E109" s="127" t="str">
        <f>E7</f>
        <v>Oprava staničních kolejí v žst. Rakšice - kolej č.3</v>
      </c>
      <c r="F109" s="30"/>
      <c r="G109" s="30"/>
      <c r="H109" s="30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20"/>
      <c r="C110" s="30" t="s">
        <v>114</v>
      </c>
      <c r="L110" s="20"/>
    </row>
    <row r="111" s="2" customFormat="1" ht="16.5" customHeight="1">
      <c r="A111" s="36"/>
      <c r="B111" s="37"/>
      <c r="C111" s="36"/>
      <c r="D111" s="36"/>
      <c r="E111" s="127" t="s">
        <v>751</v>
      </c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116</v>
      </c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6"/>
      <c r="D113" s="36"/>
      <c r="E113" s="65" t="str">
        <f>E11</f>
        <v>02.1 - SSZT</v>
      </c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6"/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6"/>
      <c r="E115" s="36"/>
      <c r="F115" s="25" t="str">
        <f>F14</f>
        <v>žst. Rakšice</v>
      </c>
      <c r="G115" s="36"/>
      <c r="H115" s="36"/>
      <c r="I115" s="30" t="s">
        <v>22</v>
      </c>
      <c r="J115" s="67" t="str">
        <f>IF(J14="","",J14)</f>
        <v>26. 5. 2020</v>
      </c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6"/>
      <c r="E117" s="36"/>
      <c r="F117" s="25" t="str">
        <f>E17</f>
        <v xml:space="preserve"> </v>
      </c>
      <c r="G117" s="36"/>
      <c r="H117" s="36"/>
      <c r="I117" s="30" t="s">
        <v>30</v>
      </c>
      <c r="J117" s="34" t="str">
        <f>E23</f>
        <v xml:space="preserve"> </v>
      </c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28</v>
      </c>
      <c r="D118" s="36"/>
      <c r="E118" s="36"/>
      <c r="F118" s="25" t="str">
        <f>IF(E20="","",E20)</f>
        <v>Vyplň údaj</v>
      </c>
      <c r="G118" s="36"/>
      <c r="H118" s="36"/>
      <c r="I118" s="30" t="s">
        <v>32</v>
      </c>
      <c r="J118" s="34" t="str">
        <f>E26</f>
        <v>Ondřej Bozek</v>
      </c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6"/>
      <c r="D119" s="36"/>
      <c r="E119" s="36"/>
      <c r="F119" s="36"/>
      <c r="G119" s="36"/>
      <c r="H119" s="36"/>
      <c r="I119" s="36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1" customFormat="1" ht="29.28" customHeight="1">
      <c r="A120" s="154"/>
      <c r="B120" s="155"/>
      <c r="C120" s="156" t="s">
        <v>126</v>
      </c>
      <c r="D120" s="157" t="s">
        <v>60</v>
      </c>
      <c r="E120" s="157" t="s">
        <v>56</v>
      </c>
      <c r="F120" s="157" t="s">
        <v>57</v>
      </c>
      <c r="G120" s="157" t="s">
        <v>127</v>
      </c>
      <c r="H120" s="157" t="s">
        <v>128</v>
      </c>
      <c r="I120" s="157" t="s">
        <v>129</v>
      </c>
      <c r="J120" s="157" t="s">
        <v>120</v>
      </c>
      <c r="K120" s="158" t="s">
        <v>130</v>
      </c>
      <c r="L120" s="159"/>
      <c r="M120" s="84" t="s">
        <v>1</v>
      </c>
      <c r="N120" s="85" t="s">
        <v>39</v>
      </c>
      <c r="O120" s="85" t="s">
        <v>131</v>
      </c>
      <c r="P120" s="85" t="s">
        <v>132</v>
      </c>
      <c r="Q120" s="85" t="s">
        <v>133</v>
      </c>
      <c r="R120" s="85" t="s">
        <v>134</v>
      </c>
      <c r="S120" s="85" t="s">
        <v>135</v>
      </c>
      <c r="T120" s="86" t="s">
        <v>136</v>
      </c>
      <c r="U120" s="154"/>
      <c r="V120" s="154"/>
      <c r="W120" s="154"/>
      <c r="X120" s="154"/>
      <c r="Y120" s="154"/>
      <c r="Z120" s="154"/>
      <c r="AA120" s="154"/>
      <c r="AB120" s="154"/>
      <c r="AC120" s="154"/>
      <c r="AD120" s="154"/>
      <c r="AE120" s="154"/>
    </row>
    <row r="121" s="2" customFormat="1" ht="22.8" customHeight="1">
      <c r="A121" s="36"/>
      <c r="B121" s="37"/>
      <c r="C121" s="91" t="s">
        <v>137</v>
      </c>
      <c r="D121" s="36"/>
      <c r="E121" s="36"/>
      <c r="F121" s="36"/>
      <c r="G121" s="36"/>
      <c r="H121" s="36"/>
      <c r="I121" s="36"/>
      <c r="J121" s="160">
        <f>BK121</f>
        <v>0</v>
      </c>
      <c r="K121" s="36"/>
      <c r="L121" s="37"/>
      <c r="M121" s="87"/>
      <c r="N121" s="71"/>
      <c r="O121" s="88"/>
      <c r="P121" s="161">
        <f>P122</f>
        <v>0</v>
      </c>
      <c r="Q121" s="88"/>
      <c r="R121" s="161">
        <f>R122</f>
        <v>0</v>
      </c>
      <c r="S121" s="88"/>
      <c r="T121" s="162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7" t="s">
        <v>74</v>
      </c>
      <c r="AU121" s="17" t="s">
        <v>122</v>
      </c>
      <c r="BK121" s="163">
        <f>BK122</f>
        <v>0</v>
      </c>
    </row>
    <row r="122" s="12" customFormat="1" ht="25.92" customHeight="1">
      <c r="A122" s="12"/>
      <c r="B122" s="164"/>
      <c r="C122" s="12"/>
      <c r="D122" s="165" t="s">
        <v>74</v>
      </c>
      <c r="E122" s="166" t="s">
        <v>601</v>
      </c>
      <c r="F122" s="166" t="s">
        <v>100</v>
      </c>
      <c r="G122" s="12"/>
      <c r="H122" s="12"/>
      <c r="I122" s="167"/>
      <c r="J122" s="168">
        <f>BK122</f>
        <v>0</v>
      </c>
      <c r="K122" s="12"/>
      <c r="L122" s="164"/>
      <c r="M122" s="169"/>
      <c r="N122" s="170"/>
      <c r="O122" s="170"/>
      <c r="P122" s="171">
        <f>SUM(P123:P126)</f>
        <v>0</v>
      </c>
      <c r="Q122" s="170"/>
      <c r="R122" s="171">
        <f>SUM(R123:R126)</f>
        <v>0</v>
      </c>
      <c r="S122" s="170"/>
      <c r="T122" s="172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65" t="s">
        <v>148</v>
      </c>
      <c r="AT122" s="173" t="s">
        <v>74</v>
      </c>
      <c r="AU122" s="173" t="s">
        <v>75</v>
      </c>
      <c r="AY122" s="165" t="s">
        <v>140</v>
      </c>
      <c r="BK122" s="174">
        <f>SUM(BK123:BK126)</f>
        <v>0</v>
      </c>
    </row>
    <row r="123" s="2" customFormat="1" ht="24.15" customHeight="1">
      <c r="A123" s="36"/>
      <c r="B123" s="177"/>
      <c r="C123" s="178" t="s">
        <v>82</v>
      </c>
      <c r="D123" s="178" t="s">
        <v>143</v>
      </c>
      <c r="E123" s="179" t="s">
        <v>753</v>
      </c>
      <c r="F123" s="180" t="s">
        <v>754</v>
      </c>
      <c r="G123" s="181" t="s">
        <v>185</v>
      </c>
      <c r="H123" s="182">
        <v>2</v>
      </c>
      <c r="I123" s="183"/>
      <c r="J123" s="184">
        <f>ROUND(I123*H123,2)</f>
        <v>0</v>
      </c>
      <c r="K123" s="180" t="s">
        <v>147</v>
      </c>
      <c r="L123" s="37"/>
      <c r="M123" s="185" t="s">
        <v>1</v>
      </c>
      <c r="N123" s="186" t="s">
        <v>40</v>
      </c>
      <c r="O123" s="75"/>
      <c r="P123" s="187">
        <f>O123*H123</f>
        <v>0</v>
      </c>
      <c r="Q123" s="187">
        <v>0</v>
      </c>
      <c r="R123" s="187">
        <f>Q123*H123</f>
        <v>0</v>
      </c>
      <c r="S123" s="187">
        <v>0</v>
      </c>
      <c r="T123" s="188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9" t="s">
        <v>644</v>
      </c>
      <c r="AT123" s="189" t="s">
        <v>143</v>
      </c>
      <c r="AU123" s="189" t="s">
        <v>82</v>
      </c>
      <c r="AY123" s="17" t="s">
        <v>140</v>
      </c>
      <c r="BE123" s="190">
        <f>IF(N123="základní",J123,0)</f>
        <v>0</v>
      </c>
      <c r="BF123" s="190">
        <f>IF(N123="snížená",J123,0)</f>
        <v>0</v>
      </c>
      <c r="BG123" s="190">
        <f>IF(N123="zákl. přenesená",J123,0)</f>
        <v>0</v>
      </c>
      <c r="BH123" s="190">
        <f>IF(N123="sníž. přenesená",J123,0)</f>
        <v>0</v>
      </c>
      <c r="BI123" s="190">
        <f>IF(N123="nulová",J123,0)</f>
        <v>0</v>
      </c>
      <c r="BJ123" s="17" t="s">
        <v>82</v>
      </c>
      <c r="BK123" s="190">
        <f>ROUND(I123*H123,2)</f>
        <v>0</v>
      </c>
      <c r="BL123" s="17" t="s">
        <v>644</v>
      </c>
      <c r="BM123" s="189" t="s">
        <v>755</v>
      </c>
    </row>
    <row r="124" s="2" customFormat="1" ht="24.15" customHeight="1">
      <c r="A124" s="36"/>
      <c r="B124" s="177"/>
      <c r="C124" s="178" t="s">
        <v>84</v>
      </c>
      <c r="D124" s="178" t="s">
        <v>143</v>
      </c>
      <c r="E124" s="179" t="s">
        <v>756</v>
      </c>
      <c r="F124" s="180" t="s">
        <v>757</v>
      </c>
      <c r="G124" s="181" t="s">
        <v>185</v>
      </c>
      <c r="H124" s="182">
        <v>1</v>
      </c>
      <c r="I124" s="183"/>
      <c r="J124" s="184">
        <f>ROUND(I124*H124,2)</f>
        <v>0</v>
      </c>
      <c r="K124" s="180" t="s">
        <v>147</v>
      </c>
      <c r="L124" s="37"/>
      <c r="M124" s="185" t="s">
        <v>1</v>
      </c>
      <c r="N124" s="186" t="s">
        <v>40</v>
      </c>
      <c r="O124" s="75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9" t="s">
        <v>644</v>
      </c>
      <c r="AT124" s="189" t="s">
        <v>143</v>
      </c>
      <c r="AU124" s="189" t="s">
        <v>82</v>
      </c>
      <c r="AY124" s="17" t="s">
        <v>140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7" t="s">
        <v>82</v>
      </c>
      <c r="BK124" s="190">
        <f>ROUND(I124*H124,2)</f>
        <v>0</v>
      </c>
      <c r="BL124" s="17" t="s">
        <v>644</v>
      </c>
      <c r="BM124" s="189" t="s">
        <v>758</v>
      </c>
    </row>
    <row r="125" s="2" customFormat="1" ht="24.15" customHeight="1">
      <c r="A125" s="36"/>
      <c r="B125" s="177"/>
      <c r="C125" s="178" t="s">
        <v>161</v>
      </c>
      <c r="D125" s="178" t="s">
        <v>143</v>
      </c>
      <c r="E125" s="179" t="s">
        <v>759</v>
      </c>
      <c r="F125" s="180" t="s">
        <v>760</v>
      </c>
      <c r="G125" s="181" t="s">
        <v>185</v>
      </c>
      <c r="H125" s="182">
        <v>1</v>
      </c>
      <c r="I125" s="183"/>
      <c r="J125" s="184">
        <f>ROUND(I125*H125,2)</f>
        <v>0</v>
      </c>
      <c r="K125" s="180" t="s">
        <v>147</v>
      </c>
      <c r="L125" s="37"/>
      <c r="M125" s="185" t="s">
        <v>1</v>
      </c>
      <c r="N125" s="186" t="s">
        <v>40</v>
      </c>
      <c r="O125" s="75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9" t="s">
        <v>644</v>
      </c>
      <c r="AT125" s="189" t="s">
        <v>143</v>
      </c>
      <c r="AU125" s="189" t="s">
        <v>82</v>
      </c>
      <c r="AY125" s="17" t="s">
        <v>140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7" t="s">
        <v>82</v>
      </c>
      <c r="BK125" s="190">
        <f>ROUND(I125*H125,2)</f>
        <v>0</v>
      </c>
      <c r="BL125" s="17" t="s">
        <v>644</v>
      </c>
      <c r="BM125" s="189" t="s">
        <v>761</v>
      </c>
    </row>
    <row r="126" s="2" customFormat="1" ht="14.4" customHeight="1">
      <c r="A126" s="36"/>
      <c r="B126" s="177"/>
      <c r="C126" s="178" t="s">
        <v>148</v>
      </c>
      <c r="D126" s="178" t="s">
        <v>143</v>
      </c>
      <c r="E126" s="179" t="s">
        <v>762</v>
      </c>
      <c r="F126" s="180" t="s">
        <v>763</v>
      </c>
      <c r="G126" s="181" t="s">
        <v>764</v>
      </c>
      <c r="H126" s="182">
        <v>6</v>
      </c>
      <c r="I126" s="183"/>
      <c r="J126" s="184">
        <f>ROUND(I126*H126,2)</f>
        <v>0</v>
      </c>
      <c r="K126" s="180" t="s">
        <v>1</v>
      </c>
      <c r="L126" s="37"/>
      <c r="M126" s="230" t="s">
        <v>1</v>
      </c>
      <c r="N126" s="231" t="s">
        <v>40</v>
      </c>
      <c r="O126" s="232"/>
      <c r="P126" s="233">
        <f>O126*H126</f>
        <v>0</v>
      </c>
      <c r="Q126" s="233">
        <v>0</v>
      </c>
      <c r="R126" s="233">
        <f>Q126*H126</f>
        <v>0</v>
      </c>
      <c r="S126" s="233">
        <v>0</v>
      </c>
      <c r="T126" s="234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9" t="s">
        <v>644</v>
      </c>
      <c r="AT126" s="189" t="s">
        <v>143</v>
      </c>
      <c r="AU126" s="189" t="s">
        <v>82</v>
      </c>
      <c r="AY126" s="17" t="s">
        <v>140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7" t="s">
        <v>82</v>
      </c>
      <c r="BK126" s="190">
        <f>ROUND(I126*H126,2)</f>
        <v>0</v>
      </c>
      <c r="BL126" s="17" t="s">
        <v>644</v>
      </c>
      <c r="BM126" s="189" t="s">
        <v>765</v>
      </c>
    </row>
    <row r="127" s="2" customFormat="1" ht="6.96" customHeight="1">
      <c r="A127" s="36"/>
      <c r="B127" s="58"/>
      <c r="C127" s="59"/>
      <c r="D127" s="59"/>
      <c r="E127" s="59"/>
      <c r="F127" s="59"/>
      <c r="G127" s="59"/>
      <c r="H127" s="59"/>
      <c r="I127" s="59"/>
      <c r="J127" s="59"/>
      <c r="K127" s="59"/>
      <c r="L127" s="37"/>
      <c r="M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</sheetData>
  <autoFilter ref="C120:K12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Bozek Ondřej, Ing.</dc:creator>
  <cp:lastModifiedBy>Bozek Ondřej, Ing.</cp:lastModifiedBy>
  <dcterms:created xsi:type="dcterms:W3CDTF">2020-07-22T10:37:19Z</dcterms:created>
  <dcterms:modified xsi:type="dcterms:W3CDTF">2020-07-22T10:37:34Z</dcterms:modified>
</cp:coreProperties>
</file>